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Postrelmov_P6654+P6655\P6655_SPaD\"/>
    </mc:Choice>
  </mc:AlternateContent>
  <bookViews>
    <workbookView xWindow="0" yWindow="0" windowWidth="28800" windowHeight="11820"/>
  </bookViews>
  <sheets>
    <sheet name="SO 01-13-02" sheetId="1" r:id="rId1"/>
  </sheets>
  <calcPr calcId="162913"/>
  <webPublishing codePage="0"/>
</workbook>
</file>

<file path=xl/calcChain.xml><?xml version="1.0" encoding="utf-8"?>
<calcChain xmlns="http://schemas.openxmlformats.org/spreadsheetml/2006/main">
  <c r="I243" i="1" l="1"/>
  <c r="O243" i="1" s="1"/>
  <c r="I239" i="1"/>
  <c r="O239" i="1" s="1"/>
  <c r="I235" i="1"/>
  <c r="O235" i="1" s="1"/>
  <c r="I231" i="1"/>
  <c r="O231" i="1" s="1"/>
  <c r="I227" i="1"/>
  <c r="O227" i="1" s="1"/>
  <c r="I223" i="1"/>
  <c r="I218" i="1"/>
  <c r="O218" i="1" s="1"/>
  <c r="I214" i="1"/>
  <c r="O214" i="1" s="1"/>
  <c r="I210" i="1"/>
  <c r="O210" i="1" s="1"/>
  <c r="I206" i="1"/>
  <c r="O206" i="1" s="1"/>
  <c r="I202" i="1"/>
  <c r="O202" i="1" s="1"/>
  <c r="I198" i="1"/>
  <c r="O198" i="1" s="1"/>
  <c r="I194" i="1"/>
  <c r="O194" i="1" s="1"/>
  <c r="I190" i="1"/>
  <c r="O190" i="1" s="1"/>
  <c r="I186" i="1"/>
  <c r="O186" i="1" s="1"/>
  <c r="I182" i="1"/>
  <c r="O182" i="1" s="1"/>
  <c r="I178" i="1"/>
  <c r="O178" i="1" s="1"/>
  <c r="I174" i="1"/>
  <c r="O174" i="1" s="1"/>
  <c r="I170" i="1"/>
  <c r="O170" i="1" s="1"/>
  <c r="I166" i="1"/>
  <c r="O166" i="1" s="1"/>
  <c r="I162" i="1"/>
  <c r="O162" i="1" s="1"/>
  <c r="I158" i="1"/>
  <c r="I153" i="1"/>
  <c r="O153" i="1" s="1"/>
  <c r="I149" i="1"/>
  <c r="O149" i="1" s="1"/>
  <c r="I144" i="1"/>
  <c r="O144" i="1" s="1"/>
  <c r="I140" i="1"/>
  <c r="O140" i="1" s="1"/>
  <c r="I136" i="1"/>
  <c r="O136" i="1" s="1"/>
  <c r="I132" i="1"/>
  <c r="O132" i="1" s="1"/>
  <c r="I128" i="1"/>
  <c r="O128" i="1" s="1"/>
  <c r="I124" i="1"/>
  <c r="I120" i="1"/>
  <c r="O120" i="1" s="1"/>
  <c r="I116" i="1"/>
  <c r="O116" i="1" s="1"/>
  <c r="I112" i="1"/>
  <c r="O112" i="1" s="1"/>
  <c r="I108" i="1"/>
  <c r="O108" i="1" s="1"/>
  <c r="I104" i="1"/>
  <c r="O104" i="1" s="1"/>
  <c r="I99" i="1"/>
  <c r="O99" i="1" s="1"/>
  <c r="I95" i="1"/>
  <c r="O95" i="1" s="1"/>
  <c r="I91" i="1"/>
  <c r="O91" i="1" s="1"/>
  <c r="I86" i="1"/>
  <c r="O86" i="1" s="1"/>
  <c r="I82" i="1"/>
  <c r="O82" i="1" s="1"/>
  <c r="I77" i="1"/>
  <c r="O77" i="1" s="1"/>
  <c r="I73" i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13" i="1"/>
  <c r="O13" i="1" s="1"/>
  <c r="I9" i="1"/>
  <c r="O9" i="1" s="1"/>
  <c r="Q222" i="1" l="1"/>
  <c r="I222" i="1" s="1"/>
  <c r="O223" i="1"/>
  <c r="R222" i="1" s="1"/>
  <c r="O222" i="1" s="1"/>
  <c r="Q157" i="1"/>
  <c r="I157" i="1" s="1"/>
  <c r="R148" i="1"/>
  <c r="O148" i="1" s="1"/>
  <c r="Q148" i="1"/>
  <c r="I148" i="1" s="1"/>
  <c r="Q103" i="1"/>
  <c r="I103" i="1" s="1"/>
  <c r="Q90" i="1"/>
  <c r="I90" i="1" s="1"/>
  <c r="R90" i="1"/>
  <c r="O90" i="1" s="1"/>
  <c r="R81" i="1"/>
  <c r="O81" i="1" s="1"/>
  <c r="R8" i="1"/>
  <c r="O8" i="1" s="1"/>
  <c r="O158" i="1"/>
  <c r="R157" i="1" s="1"/>
  <c r="O157" i="1" s="1"/>
  <c r="O124" i="1"/>
  <c r="R103" i="1" s="1"/>
  <c r="O103" i="1" s="1"/>
  <c r="Q81" i="1"/>
  <c r="I81" i="1" s="1"/>
  <c r="Q8" i="1"/>
  <c r="I8" i="1" s="1"/>
  <c r="I3" i="1" l="1"/>
  <c r="O2" i="1"/>
</calcChain>
</file>

<file path=xl/sharedStrings.xml><?xml version="1.0" encoding="utf-8"?>
<sst xmlns="http://schemas.openxmlformats.org/spreadsheetml/2006/main" count="874" uniqueCount="321">
  <si>
    <t>ASPE10</t>
  </si>
  <si>
    <t>S</t>
  </si>
  <si>
    <t>Firma: MORAVIA CONSULT Olomouc a.s.</t>
  </si>
  <si>
    <t>Soupis prací objektu</t>
  </si>
  <si>
    <t xml:space="preserve">Stavba: </t>
  </si>
  <si>
    <t>20-069-2</t>
  </si>
  <si>
    <t>Doplnění závor na PZS v km 4,569 (P6655) trati Šumperk - Zábřeh na Moravě</t>
  </si>
  <si>
    <t>O</t>
  </si>
  <si>
    <t>Rozpočet:</t>
  </si>
  <si>
    <t>0,00</t>
  </si>
  <si>
    <t>15,00</t>
  </si>
  <si>
    <t>21,00</t>
  </si>
  <si>
    <t>3</t>
  </si>
  <si>
    <t>2</t>
  </si>
  <si>
    <t>SO 01-13-02</t>
  </si>
  <si>
    <t>Železniční přejezd ev. č. P6655 - MK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</si>
  <si>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</si>
  <si>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</si>
  <si>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</si>
  <si>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</si>
  <si>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</si>
  <si>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</si>
  <si>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</si>
  <si>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</si>
  <si>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</si>
  <si>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</si>
  <si>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</si>
  <si>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</si>
  <si>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</si>
  <si>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</si>
  <si>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</si>
  <si>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</si>
  <si>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</si>
  <si>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</si>
  <si>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</si>
  <si>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</si>
  <si>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</si>
  <si>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</si>
  <si>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11313</t>
  </si>
  <si>
    <t/>
  </si>
  <si>
    <t>ODSTRANĚNÍ KRYTU ZPEVNĚNÝCH PLOCH S ASFALTOVÝM POJIVEM</t>
  </si>
  <si>
    <t>M3</t>
  </si>
  <si>
    <t>2022_OTSKP</t>
  </si>
  <si>
    <t>PP</t>
  </si>
  <si>
    <t>VV</t>
  </si>
  <si>
    <t>1: Dle technické zprávy, výkresových příloh projektové dokumentace a dle TKP staveb státních drah. Dle výkazů materiálu projektu. Dle tabulky kubatur projektanta. 
2: Demolice stávající místní komunikace a sjezdu:  
3: Asfaltový kryt bez přítomnosti dehtu tl. 50 mm 
4: 110,0*0,050 
5: Asfaltový kryt s přítomností dehtu tl. 50 mm 
6: 110,0*0,050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</si>
  <si>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</si>
  <si>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</si>
  <si>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</si>
  <si>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</si>
  <si>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1: Dle technické zprávy, výkresových příloh projektové dokumentace a dle TKP staveb státních drah. Dle výkazů materiálu projektu. Dle tabulky kubatur projektanta. 
2: Demolice stávající místní komunikace a sjezdu:  
3: Štěrkodrť promísená s hlínou tl. 300 mm 
4: 110,0*0,30 
5: Štěrkodrť promísená s hlínou tl. 200 mm 
6: 26,0*0,20</t>
  </si>
  <si>
    <t>11352</t>
  </si>
  <si>
    <t>ODSTRANĚNÍ CHODNÍKOVÝCH A SILNIČNÍCH OBRUBNÍKŮ BETONOVÝCH</t>
  </si>
  <si>
    <t>m</t>
  </si>
  <si>
    <t>1: Dle technické zprávy, výkresových příloh projektové dokumentace a dle TKP staveb státních drah. Dle výkazů materiálu projektu. Dle tabulky kubatur projektanta. 
2: Vytržení stávajícího betonového chodníkového obrubníku BO 15/25 včetně betonového lože 
3: 17,0+4,0+10,0+7,0</t>
  </si>
  <si>
    <t>12373</t>
  </si>
  <si>
    <t>ODKOP PRO SPOD STAVBU SILNIC A ŽELEZNIC TŘ. I</t>
  </si>
  <si>
    <t>1: Dle technické zprávy, výkresových příloh projektové dokumentace a dle TKP staveb státních drah. Dle výkazů materiálu projektu. Dle tabulky kubatur projektanta. 
2: Výkopy  (z toho 20% ruční výkop, 2% bourání prostého betonu, 1% ŽB) 
3: Místní komunikace 
4: 20,350 
5: Výkopy z výměnné vrstvy v tloušťce 500 mm 
6: 120,750*0,50 
7: Výkopy z výměnné vrstvy v tloušťce 250 mm 
8: 36,0*0,250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</si>
  <si>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</si>
  <si>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</t>
  </si>
  <si>
    <t>HLOUBENÍ RÝH ŠÍŘ DO 2M PAŽ I NEPAŽ TŘ. I</t>
  </si>
  <si>
    <t>1: Dle technické zprávy, výkresových příloh projektové dokumentace a dle TKP staveb státních drah. Dle výkazů materiálu projektu. Dle tabulky kubatur projektanta. 
2: výkop pro drenáž 
3: 36,0*(0,450*0,50) 
4: výkop pro přípojku 
5: 15,0*1,0*1,50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</si>
  <si>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</si>
  <si>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</si>
  <si>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</si>
  <si>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1: výkopy - viz pol. 12373 
2: 89,725 
3: výkopy - viz pol. 13273 
4: 30,60 
5: zásyp zeminou - viz pol. 17411 
6: -7,568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</si>
  <si>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</si>
  <si>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7</t>
  </si>
  <si>
    <t>17180</t>
  </si>
  <si>
    <t>ULOŽENÍ SYPANINY DO NÁSYPŮ Z NAKUPOVANÝCH MATERIÁLŮ</t>
  </si>
  <si>
    <t>1: Dle technické zprávy, výkresových příloh projektové dokumentace a dle TKP staveb státních drah. Dle výkazů materiálu projektu. Dle tabulky kubatur projektanta. 
2: Násypy  (z kameniva fr. 0-63) 
3: Místní komunikace 
4: (12,0*0,40)*1,1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</si>
  <si>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</si>
  <si>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8</t>
  </si>
  <si>
    <t>17411</t>
  </si>
  <si>
    <t>ZÁSYP JAM A RÝH ZEMINOU SE ZHUTNĚNÍM</t>
  </si>
  <si>
    <t>1: Dle technické zprávy, výkresových příloh projektové dokumentace a dle TKP staveb státních drah. Dle výkazů materiálu projektu. Dle tabulky kubatur projektanta. 
2: Dosyp (zemina získaná z výkopů) 
3: (6*0,25+8*(0,06+0,25)+4*0,08+13*0,06+12*0,15)*1,1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</si>
  <si>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</si>
  <si>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</si>
  <si>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</si>
  <si>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1: Dle technické zprávy, výkresových příloh projektové dokumentace. Dle výkazů materiálu projektu. Dle tabulky kubatur projektanta. 
2: zásyp přípojky 
3: 15,0*1,0*1,20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</si>
  <si>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</si>
  <si>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</si>
  <si>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</si>
  <si>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</si>
  <si>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1: Dle technické zprávy, výkresových příloh projektové dokumentace. Dle výkazů materiálu projektu. Dle tabulky kubatur projektanta. 
2: (120,750+36,0)*1,3</t>
  </si>
  <si>
    <t>položka zahrnuje úpravu pláně včetně vyrovnání výškových rozdílů. Míru zhutnění určuje projekt.</t>
  </si>
  <si>
    <t>18231</t>
  </si>
  <si>
    <t>ROZPROSTŘENÍ ORNICE V ROVINĚ V TL DO 0,10M</t>
  </si>
  <si>
    <t>1: Dle technické zprávy, výkresových příloh projektové dokumentace a dle TKP staveb státních drah. Dle výkazů materiálu projektu. Dle tabulky kubatur projektanta. 
2: Ohumusení a osetí travním semenem v tl. 100 mm 
3: 44,0</t>
  </si>
  <si>
    <t>položka zahrnuje: 
nutné přemístění ornice z dočasných skládek vzdálených do 50m 
rozprostření ornice v předepsané tloušťce v rovině a ve svahu do 1:5</t>
  </si>
  <si>
    <t>12</t>
  </si>
  <si>
    <t>18242</t>
  </si>
  <si>
    <t>ZALOŽENÍ TRÁVNÍKU HYDROOSEVEM NA ORNICI</t>
  </si>
  <si>
    <t>1: Dle technické zprávy, výkresových příloh projektové dokumentace a dle TKP staveb státních drah. Dle výkazů materiálu projektu. Dle tabulky kubatur projektanta. 
2: viz pol. 18231 
3: 44,0</t>
  </si>
  <si>
    <t>Zahrnuje dodání předepsané travní směsi, hydroosev na ornici, zalévání, první pokosení, to vše bez ohledu na sklon terénu</t>
  </si>
  <si>
    <t>13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</si>
  <si>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</si>
  <si>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</si>
  <si>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</si>
  <si>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14</t>
  </si>
  <si>
    <t>18600</t>
  </si>
  <si>
    <t>ZALÉVÁNÍ VODOU</t>
  </si>
  <si>
    <t>1: Dle technické zprávy, výkresových příloh projektové dokumentace a dle TKP staveb státních drah. Dle výkazů materiálu projektu. Dle tabulky kubatur projektanta. 
2: viz pol. 18231 
3: 10 l / m2 
4: 44,0*10/1000</t>
  </si>
  <si>
    <t>položka zahrnuje veškerý materiál, výrobky a polotovary, včetně mimostaveništní a vnitrostaveništní dopravy (rovněž přesuny), včetně naložení a složení, případně s uložením</t>
  </si>
  <si>
    <t>15</t>
  </si>
  <si>
    <t>R0251-1</t>
  </si>
  <si>
    <t>VZORKOVÁNÍ A ZKOUŠENÍ STÁVAJÍCÍCH ASFALTOVÝCH SMĚSÍ - (DLE VYHLÁŠKY č. 130/2019 Sb.)</t>
  </si>
  <si>
    <t>kpl</t>
  </si>
  <si>
    <t>R-položky MCO</t>
  </si>
  <si>
    <t>zahrnuje veškeré náklady spojené s objednatelem požadovanými zkouškami</t>
  </si>
  <si>
    <t>16</t>
  </si>
  <si>
    <t>R0251-2</t>
  </si>
  <si>
    <t>STATICKÁ ZATĚŽKÁVACÍ ZKOUŠKA</t>
  </si>
  <si>
    <t>kus</t>
  </si>
  <si>
    <t>1: 4,0</t>
  </si>
  <si>
    <t>17</t>
  </si>
  <si>
    <t>R0271-1</t>
  </si>
  <si>
    <t>ÚPRAVY DOPRAVNÍHO ZNAČENÍ (PŘECHODNÉ DZ, PRONÁJEM, MANIPULACE, DEMONTÁŽ, ...)</t>
  </si>
  <si>
    <t>1: včetně vypracování a projednání výkresů dočasného dopravního značení, včetně případné dočasné světelné signalizace, vypracování a projednání signálních plánů 
2: 1,0</t>
  </si>
  <si>
    <t>zahrnuje veškeré náklady spojené s objednatelem požadovanými zařízeními</t>
  </si>
  <si>
    <t>18</t>
  </si>
  <si>
    <t>R1823-1</t>
  </si>
  <si>
    <t>POPLATEK ZA NÁKUP ZEMINY VHODNÉ K OHUMUSOVÁNÍ, VČETNĚ NALOŽENÍ, SLOŽENÍ A DOVOZU NA MÍSTO STAVBY</t>
  </si>
  <si>
    <t>1: viz pol. 18231 
2: 44,0*0,10</t>
  </si>
  <si>
    <t>veškeré práce jsou obsaženy v textu položky</t>
  </si>
  <si>
    <t>20</t>
  </si>
  <si>
    <t>Základy</t>
  </si>
  <si>
    <t>19</t>
  </si>
  <si>
    <t>21152</t>
  </si>
  <si>
    <t>SANAČNÍ ŽEBRA Z KAMENIVA DRCENÉHO</t>
  </si>
  <si>
    <t>1: Dle technické zprávy, výkresových příloh projektové dokumentace a dle TKP staveb státních drah. Dle výkazů materiálu projektu. Dle tabulky kubatur projektanta. 
2: zásyp drenáže štěrkodrť frakce 16-32 mm 
3: 36,0*(0,350*0,50)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</si>
  <si>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</si>
  <si>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</si>
  <si>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</si>
  <si>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1: Dle technické zprávy, výkresových příloh projektové dokumentace a dle TKP staveb státních drah. Dle výkazů materiálu projektu. Dle tabulky kubatur projektanta. 
2: filtrační a separační geotextilie 400 g/m2 
3: 30,0*1,60*1,30</t>
  </si>
  <si>
    <t>položka zahrnuje dodávku předepsané geotextilie, mimostaveništní a vnitrostaveništní dopravu a její uložení včetně potřebných přesahů (nezapočítávají se do výměry)</t>
  </si>
  <si>
    <t>40</t>
  </si>
  <si>
    <t>Vodorovné konstrukce</t>
  </si>
  <si>
    <t>21</t>
  </si>
  <si>
    <t>451313</t>
  </si>
  <si>
    <t>PODKLADNÍ A VÝPLŇOVÉ VRSTVY Z PROSTÉHO BETONU C16/20</t>
  </si>
  <si>
    <t>1: Dle technické zprávy, výkresových příloh projektové dokumentace a dle TKP staveb státních drah. Dle výkazů materiálu projektu. Dle tabulky kubatur projektanta. 
2: podkladní beton C16/20 XC2 pod závěrnou zídku 
3: (20,4*0,15*0,8)*1,2 
4: betonové lože žlabu 
5: 5,50*0,40*0,20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</si>
  <si>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</si>
  <si>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22</t>
  </si>
  <si>
    <t>45157</t>
  </si>
  <si>
    <t>PODKLADNÍ A VÝPLŇOVÉ VRSTVY Z KAMENIVA TĚŽENÉHO</t>
  </si>
  <si>
    <t>1: Dle technické zprávy, výkresových příloh projektové dokumentace a dle TKP staveb státních drah. Dle výkazů materiálu projektu. Dle tabulky kubatur projektanta. 
2: Lože drenáže z těženého kameniva frakce 0/22 tl. 100 mm 
3: 36,0*0,10*0,50 
4: lože přípojky 
5: 15,0*1,0*0,10</t>
  </si>
  <si>
    <t>položka zahrnuje dodávku předepsaného kameniva, mimostaveništní a vnitrostaveništní dopravu a jeho uložení 
není-li v zadávací dokumentaci uvedeno jinak, jedná se o nakupovaný materiál</t>
  </si>
  <si>
    <t>23</t>
  </si>
  <si>
    <t>45745</t>
  </si>
  <si>
    <t>VYROVNÁVACÍ A SPÁD VRSTVY Z MALTY CEMENT</t>
  </si>
  <si>
    <t>1: Dle technické zprávy, výkresových příloh projektové dokumentace a dle TKP staveb státních drah. Dle výkazů materiálu projektu. Dle tabulky kubatur projektanta. 
2: Vyrovnávací vrstva cementové malty pod prefabrikát závěrné zídky tl. 0,01 - 0,03 m 
3: (20,4*0,03*0,4)*1,3</t>
  </si>
  <si>
    <t>položka zahrnuje: 
- dodání cementové malty předepsané kvality a její rozprostření v předepsané tloušťce a v předepsaném tvaru</t>
  </si>
  <si>
    <t>50</t>
  </si>
  <si>
    <t>Komunikace</t>
  </si>
  <si>
    <t>24</t>
  </si>
  <si>
    <t>56330</t>
  </si>
  <si>
    <t>VOZOVKOVÉ VRSTVY ZE ŠTĚRKODRTI</t>
  </si>
  <si>
    <t>1: Dle technické zprávy, výkresových příloh projektové dokumentace. Dle výkazů materiálu projektu. Dle tabulky kubatur projektanta. 
2: Výměnná vrstva ze štěrkodrti fr. 0/63 mm v tloušťce 500 mm 
3: 120,750*0,50 
4: Výměnná vrstva z kameniva fr. 0/63 mm v tloušťce 250 mm 
5: 36,0*0,250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</si>
  <si>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</si>
  <si>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25</t>
  </si>
  <si>
    <t>56333</t>
  </si>
  <si>
    <t>VOZOVKOVÉ VRSTVY ZE ŠTĚRKODRTI TL. DO 150MM</t>
  </si>
  <si>
    <t>1: Dle technické zprávy, výkresových příloh projektové dokumentace a dle TKP staveb státních drah. Dle výkazů materiálu projektu. Dle tabulky kubatur projektanta. 
2: Štěrkodrť fr. 0/32, ŠDa, tl. min. 150 mm     
3: 105,0*1,05</t>
  </si>
  <si>
    <t>26</t>
  </si>
  <si>
    <t>56335</t>
  </si>
  <si>
    <t>VOZOVKOVÉ VRSTVY ZE ŠTĚRKODRTI TL. DO 250MM</t>
  </si>
  <si>
    <t>1: Dle technické zprávy, výkresových příloh projektové dokumentace a dle TKP staveb státních drah. Dle výkazů materiálu projektu. Dle tabulky kubatur projektanta. 
2: štěrkodrť fr. 0/32, ŠDb, tl. min. 220 mm     
3: SKLADBA MÍSTNÍ KOMUNIKACE 
4: 105,0*1,15 
5: SKLADBA CHODNÍKU 
6: 36,0</t>
  </si>
  <si>
    <t>27</t>
  </si>
  <si>
    <t>56933</t>
  </si>
  <si>
    <t>ZPEVNĚNÍ KRAJNIC ZE ŠTĚRKODRTI TL. DO 150MM</t>
  </si>
  <si>
    <t>1: Dle technické zprávy, výkresových příloh projektové dokumentace a dle TKP staveb státních drah. Dle výkazů materiálu projektu. Dle tabulky kubatur projektanta. 
2: Nezpevněná krajnice šířky 0,50 m; tl. 0,150 m ze štěrkodrti fr. 8/16 
3: 17,0*0,50</t>
  </si>
  <si>
    <t>- dodání kameniva předepsané kvality a zrnitosti 
- rozprostření a zhutnění vrstvy v předepsané tloušťce 
- zřízení vrstvy bez rozlišení šířky, pokládání vrstvy po etapách</t>
  </si>
  <si>
    <t>28</t>
  </si>
  <si>
    <t>572121</t>
  </si>
  <si>
    <t>INFILTRAČNÍ POSTŘIK ASFALTOVÝ DO 1,0KG/M2</t>
  </si>
  <si>
    <t>1: Dle technické zprávy, výkresových příloh projektové dokumentace a dle TKP staveb státních drah. Dle výkazů materiálu projektu. Dle tabulky kubatur projektanta. 
2: Infiltrační postřik asf., PI 1,0 Kg/m2 
3: 105,0*1,05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</si>
  <si>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</si>
  <si>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29</t>
  </si>
  <si>
    <t>572223</t>
  </si>
  <si>
    <t>SPOJOVACÍ POSTŘIK Z EMULZE DO 1,0KG/M2</t>
  </si>
  <si>
    <t>1: Dle technické zprávy, výkresových příloh projektové dokumentace a dle TKP staveb státních drah. Dle výkazů materiálu projektu. Dle tabulky kubatur projektanta. 
2: Spojovací postřik asf., PS 0,3 - 0,60 kg/m2 
3: SKLADBA MÍSTNÍ KOMUNIKACE 
4: 105,0*1,02</t>
  </si>
  <si>
    <t>30</t>
  </si>
  <si>
    <t>57472</t>
  </si>
  <si>
    <t>VOZOVKOVÉ VÝZTUŽNÉ VRSTVY Z TEXTILIE</t>
  </si>
  <si>
    <t>1: Dle technické zprávy, výkresových příloh projektové dokumentace a dle TKP staveb státních drah. Dle výkazů materiálu projektu. Dle tabulky kubatur projektanta. 
2: Separační netkaná geotextílie 500 g/m2 
3: 120,750*1,30 
4: Separační netkaná geotextílie 400 g/m2 
5: 36,0*1,30</t>
  </si>
  <si>
    <t>- dodání textilie v požadované kvalitě a v množství včetně přesahů (přesahy započteny v jednotkové ceně) 
- očištění podkladu 
- pokládka textilie dle předepsaného technologického předpisu</t>
  </si>
  <si>
    <t>31</t>
  </si>
  <si>
    <t>574A33</t>
  </si>
  <si>
    <t>ASFALTOVÝ BETON PRO OBRUSNÉ VRSTVY ACO 11 TL. 40MM</t>
  </si>
  <si>
    <t>1: Dle technické zprávy, výkresových příloh projektové dokumentace a dle TKP staveb státních drah. Dle výkazů materiálu projektu. Dle tabulky kubatur projektanta. 
2: Asfaltový beton pro obrusné vrstvy, ACO 11, tl. 40 mm 
3: SKLADBA MÍSTNÍ KOMUNIKACE 
4: 105,0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</si>
  <si>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</si>
  <si>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32</t>
  </si>
  <si>
    <t>574E68</t>
  </si>
  <si>
    <t>ASFALTOVÝ BETON PRO PODKLADNÍ VRSTVY ACP 22+, 22S TL. 70MM</t>
  </si>
  <si>
    <t>1: Dle technické zprávy, výkresových příloh projektové dokumentace a dle TKP staveb státních drah. Dle výkazů materiálu projektu. Dle tabulky kubatur projektanta. 
2: Asfaltový beton pro podkladní vrstvy, ACP 16+, tl. 70 mm 
3: SKLADBA MÍSTNÍ KOMUNIKACE 
4: 105,0*1,02</t>
  </si>
  <si>
    <t>33</t>
  </si>
  <si>
    <t>582611</t>
  </si>
  <si>
    <t>KRYTY Z BETON DLAŽDIC SE ZÁMKEM ŠEDÝCH TL 60MM DO LOŽE Z KAM</t>
  </si>
  <si>
    <t>1: Dle technické zprávy, výkresových příloh projektové dokumentace a dle TKP staveb státních drah. Dle výkazů materiálu projektu. Dle tabulky kubatur projektanta. 
2: Lože z kameniva frakce 0/8   L   30 mm 
3: Betonová zámková dlažba 200x165 šedá     DL      60mm 
4: SKLADBA CHODNÍKU 
5: 33,0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</si>
  <si>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</si>
  <si>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34</t>
  </si>
  <si>
    <t>58261A</t>
  </si>
  <si>
    <t>KRYTY Z BETON DLAŽDIC SE ZÁMKEM BAREV RELIÉF TL 60MM DO LOŽE Z KAM</t>
  </si>
  <si>
    <t>1: Dle technické zprávy, výkresových příloh projektové dokumentace. Dle výkazů materiálu projektu. Dle tabulky kubatur projektanta. 
2: Lože z kameniva frakce 0/8    L 40 mm 
3: Betonová dlažba 200x100 reliéfní červená   DL    60 mm 
4: SKLADBA CHODNÍKU 
5: 3,0</t>
  </si>
  <si>
    <t>80</t>
  </si>
  <si>
    <t>Trubní vedení</t>
  </si>
  <si>
    <t>35</t>
  </si>
  <si>
    <t>87433</t>
  </si>
  <si>
    <t>POTRUBÍ Z TRUB PLASTOVÝCH ODPADNÍCH DN DO 150MM</t>
  </si>
  <si>
    <t>1: Dle technické zprávy, výkresových příloh projektové dokumentace. Dle výkazů materiálu projektu. Dle tabulky kubatur projektanta. 
2: Navrtávka do stávající dešťové kanalizace - 1 ks 
3: Kanalizační přípojka DN 150 
4: 15,0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</si>
  <si>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</si>
  <si>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36</t>
  </si>
  <si>
    <t>875332</t>
  </si>
  <si>
    <t>POTRUBÍ DREN Z TRUB PLAST DN DO 150MM DĚROVANÝCH</t>
  </si>
  <si>
    <t>1: Dle technické zprávy, výkresových příloh projektové dokumentace a dle TKP staveb státních drah. Dle výkazů materiálu projektu. Dle tabulky kubatur projektanta. 
2: Drenážní potrubí DN 150 
3: 9+13+14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</si>
  <si>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</si>
  <si>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90</t>
  </si>
  <si>
    <t>Ostatní konstrukce a práce</t>
  </si>
  <si>
    <t>37</t>
  </si>
  <si>
    <t>914162</t>
  </si>
  <si>
    <t>DOPRAVNÍ ZNAČKY ZÁKLADNÍ VELIKOSTI HLINÍKOVÉ FÓLIE TŘ 1 - MONTÁŽ S PŘEMÍSTĚNÍM</t>
  </si>
  <si>
    <t>1: Dle technické zprávy, výkresových příloh projektové dokumentace. Dle výkazů materiálu projektu. Dle tabulky kubatur projektanta. 
2: přesun dopravního značení 
3: B32 
4: 1,0</t>
  </si>
  <si>
    <t>položka zahrnuje: 
- dopravu demontované značky z dočasné skládky 
- osazení a montáž značky na místě určeném projektem 
- nutnou opravu poškozených částí 
nezahrnuje dodávku značky</t>
  </si>
  <si>
    <t>38</t>
  </si>
  <si>
    <t>914163</t>
  </si>
  <si>
    <t>DOPRAVNÍ ZNAČKY ZÁKLADNÍ VELIKOSTI HLINÍKOVÉ FÓLIE TŘ 1 - DEMONTÁŽ</t>
  </si>
  <si>
    <t>1: Dle technické zprávy, výkresových příloh projektové dokumentace. Dle výkazů materiálu projektu. Dle tabulky kubatur projektanta. 
2: přesun dopravního značení 
3: B 32 
4: 1,0</t>
  </si>
  <si>
    <t>Položka zahrnuje odstranění, demontáž a odklizení materiálu s odvozem na předepsané místo</t>
  </si>
  <si>
    <t>39</t>
  </si>
  <si>
    <t>914932</t>
  </si>
  <si>
    <t>SLOUPKY A STOJKY DZ Z HLINÍK TRUBEK ZABETON MONT S PŘESUNEM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</si>
  <si>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</si>
  <si>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914933</t>
  </si>
  <si>
    <t>SLOUPKY A STOJKY DZ Z HLINÍK TRUBEK ZABETON DEMONTÁŽ</t>
  </si>
  <si>
    <t>41</t>
  </si>
  <si>
    <t>915115</t>
  </si>
  <si>
    <t>VODOR DOPRAV ZNAČ BARVOU HLADKÉ - ODSTRANĚNÍ VODNÍM PAPRSKEM</t>
  </si>
  <si>
    <t>1: Dle technické zprávy, výkresových příloh projektové dokumentace. Dle výkazů materiálu projektu. Dle tabulky kubatur projektanta. 
2: odstranění stávajícího VDZ trýskáním 
3: 2 x V15 - symbol A32a 
4: 4,0</t>
  </si>
  <si>
    <t>zahrnuje odstranění značení předepsaným způsobem provedení a odklizení vzniklé suti</t>
  </si>
  <si>
    <t>42</t>
  </si>
  <si>
    <t>917223</t>
  </si>
  <si>
    <t>SILNIČNÍ A CHODNÍKOVÉ OBRUBY Z BETONOVÝCH OBRUBNÍKŮ ŠÍŘ 100MM</t>
  </si>
  <si>
    <t>1: Dle technické zprávy, výkresových příloh projektové dokumentace a dle TKP staveb státních drah. Dle výkazů materiálu projektu. Dle tabulky kubatur projektanta. 
2: Betonový silniční obrubník                 BO 10/25      včetně betonového lože 
3: 4+12+5</t>
  </si>
  <si>
    <t>Položka zahrnuje: 
dodání a pokládku betonových obrubníků o rozměrech předepsaných zadávací dokumentací 
betonové lože i boční betonovou opěrku.</t>
  </si>
  <si>
    <t>43</t>
  </si>
  <si>
    <t>917224</t>
  </si>
  <si>
    <t>SILNIČNÍ A CHODNÍKOVÉ OBRUBY Z BETONOVÝCH OBRUBNÍKŮ ŠÍŘ 150MM</t>
  </si>
  <si>
    <t>1: Dle technické zprávy, výkresových příloh projektové dokumentace a dle TKP staveb státních drah. Dle výkazů materiálu projektu. Dle tabulky kubatur projektanta. 
2: Betonový silniční obrubník                 BO 15/25      včetně betonového lože 
3: 17+8+14+5 
4: Betonový silniční obrubník                 BO 15/15      včetně betonového lože 
5: 1+1</t>
  </si>
  <si>
    <t>44</t>
  </si>
  <si>
    <t>91723</t>
  </si>
  <si>
    <t>OBRUBY Z BETON KRAJNÍKŮ</t>
  </si>
  <si>
    <t>1: Dle technické zprávy, výkresových příloh projektové dokumentace. Dle výkazů materiálu projektu. Dle tabulky kubatur projektanta. 
2: Betonová silniční přídlažba o rozměrech 250 x 100 x 500 mm včetně betonového lože 
3: 15,0</t>
  </si>
  <si>
    <t>Položka zahrnuje: 
dodání a pokládku betonových krajníků o rozměrech předepsaných zadávací dokumentací 
betonové lože i boční betonovou opěrku.</t>
  </si>
  <si>
    <t>45</t>
  </si>
  <si>
    <t>919112</t>
  </si>
  <si>
    <t>ŘEZÁNÍ ASFALTOVÉHO KRYTU VOZOVEK TL DO 100MM</t>
  </si>
  <si>
    <t>1: Dle technické zprávy, výkresových příloh projektové dokumentace. Dle výkazů materiálu projektu. Dle tabulky kubatur projektanta. 
2: Zařezání hrany komunikace v tl.100 mm 
3: 6+11+13</t>
  </si>
  <si>
    <t>položka zahrnuje řezání vozovkové vrstvy v předepsané tloušťce, včetně spotřeby vody</t>
  </si>
  <si>
    <t>46</t>
  </si>
  <si>
    <t>921112</t>
  </si>
  <si>
    <t>ŽELEZNIČNÍ PŘEJEZD CELOPRYŽOVÝ NA BETONOVÝCH PRAŽCÍCH</t>
  </si>
  <si>
    <t>1: Dle technické zprávy, výkresových příloh projektové dokumentace a dle TKP staveb státních drah. Dle výkazů materiálu projektu. Dle tabulky kubatur projektanta. 
2: Základový betonový blok B35 pod závěrnou zídkou 200x400 mm - 2,0 m3 
3: Ochranný náběh, žárově zinkovaný plech (P6), ocel S235 -  znovupoužití stávajícího náběhu 
4: Montážní sada vnějších a vnitřních přejezdových panelů (spínací systém) 
5: Celopryžové vnější přejezdové panely včetně výstroje, závěrných zídek tvaru L, hliníkových nosičů a pojistek proti posunu, modul 1200x910 mm, 9 ks vlevo (délka 10,8 m), 8 ks vpravo (délka 9,6 m) 
6: 10,80*0,910+9,60*0,910 
7: Celopryžové vnitřní přejezdové panely včetně výstroje a pojistek proti posunu, modul 600 mm pro rozchod kolejí 1435 mm, 3 ks (délka 1,8 m) 
8: 1,80*1,435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</si>
  <si>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</si>
  <si>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47</t>
  </si>
  <si>
    <t>931315</t>
  </si>
  <si>
    <t>TĚSNĚNÍ DILATAČ SPAR ASF ZÁLIVKOU PRŮŘ DO 600MM2</t>
  </si>
  <si>
    <t>1: Dle technické zprávy, výkresových příloh projektové dokumentace a dle TKP staveb státních drah. Dle výkazů materiálu projektu. Dle tabulky kubatur projektanta. 
2: Asfaltová zálivka 
3: 6+13+7+8</t>
  </si>
  <si>
    <t>položka zahrnuje dodávku a osazení předepsaného materiálu, očištění ploch spáry před úpravou, očištění okolí spáry po úpravě 
nezahrnuje těsnící profil</t>
  </si>
  <si>
    <t>48</t>
  </si>
  <si>
    <t>93135</t>
  </si>
  <si>
    <t>TĚSNĚNÍ DILATAČ SPAR PRYŽ PÁSKOU NEBO KRUH PROFILEM</t>
  </si>
  <si>
    <t>1: Dle technické zprávy, výkresových příloh projektové dokumentace a dle TKP staveb státních drah. Dle výkazů materiálu projektu. Dle tabulky kubatur projektanta. 
2: Gumoasfaltová páska lepená na bok záv. zídky před pokládkou asfalt. vrstev vozovky 0,01 - 0,03 m 
3: 9,60+10,80</t>
  </si>
  <si>
    <t>položka zahrnuje dodávku a osazení předepsaného materiálu, očištění ploch spáry před úpravou, očištění okolí spáry po úpravě</t>
  </si>
  <si>
    <t>49</t>
  </si>
  <si>
    <t>93553</t>
  </si>
  <si>
    <t>ŽLABY Z DÍLCŮ Z BETONU SVĚTLÉ ŠÍŘKY DO 200MM VČETNĚ MŘÍŽÍ</t>
  </si>
  <si>
    <t>1: Dle technické zprávy, výkresových příloh projektové dokumentace. Dle výkazů materiálu projektu. Dle tabulky kubatur projektanta. 
2: Odvodňovací žlab šířky 200 mm s litinovou mříží pro zatížení D400 
3: 5,50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</si>
  <si>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</si>
  <si>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965311</t>
  </si>
  <si>
    <t>ROZEBRÁNÍ PŘEJEZDU, PŘECHODU Z DÍLCŮ</t>
  </si>
  <si>
    <t>1: Dle technické zprávy, výkresových příloh projektové dokumentace. Dle výkazů materiálu projektu. Dle tabulky kubatur projektanta. 
2: Demolice stávající přejezdové konstrukce 
3: Rozebrání vnějších přejezdových panelů - celopryžové typu STRAIL, modul 1200x713 mm, 14 ks - 12,0 m2 
4: Odstranění závěrné zídky tvaru T v délce 1200 mm, 14 ks - 16,80 m 
5: Vyrovnávací vrstva cementové malty pod prefabrikát závěrné zídky tl. 0,01 - 0,03 m - 0,270 m3 
6: Základový betonový blok pod závěrnou zídkou 300x450 mm - 2,72 m3 
7: Podkladní beton C16/20 XC2  - 1,31 m3 
8: Gumoasfaltová páska lepená na bok záv. zídky před pokládkou asfalt. vrstev vozovky 0,01 - 0,03 m - 16,80 m 
9: Montážní sada vnějších a vnitřních přejezdových panelů (spínací systém) 
10: 12,0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</si>
  <si>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</si>
  <si>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51</t>
  </si>
  <si>
    <t>96615</t>
  </si>
  <si>
    <t>BOURÁNÍ KONSTRUKCÍ Z PROSTÉHO BETONU</t>
  </si>
  <si>
    <t>1: Dle technické zprávy, výkresových příloh projektové dokumentace a dle TKP staveb státních drah. Dle výkazů materiálu projektu. Dle tabulky kubatur projektanta. 
2: Výkopy  (z toho 20% ruční výkop, 2% bourání prostého betonu, 1% ŽB) 
3: 20,350*0,02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</si>
  <si>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</si>
  <si>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52</t>
  </si>
  <si>
    <t>96616</t>
  </si>
  <si>
    <t>BOURÁNÍ KONSTRUKCÍ ZE ŽELEZOBETONU</t>
  </si>
  <si>
    <t>1: Dle technické zprávy, výkresových příloh projektové dokumentace a dle TKP staveb státních drah. Dle výkazů materiálu projektu. Dle tabulky kubatur projektanta. 
2: Výkopy  (z toho 20% ruční výkop, 2% bourání prostého betonu, 1% ŽB) 
3: 30,350*0,01</t>
  </si>
  <si>
    <t>995</t>
  </si>
  <si>
    <t>Poplatky za skládky</t>
  </si>
  <si>
    <t>53</t>
  </si>
  <si>
    <t>R015111</t>
  </si>
  <si>
    <t>POPLATKY ZA LIKVIDACŮ ODPADŮ NEKONTAMINOVANÝCH - 17 05 04 VYTĚŽENÉ ZEMINY A HORNINY - I. TŘÍDA - TĚŽITELNOSTI, VČ. DOPRAVY NA SKLÁDKU A MANIPULACE</t>
  </si>
  <si>
    <t>T</t>
  </si>
  <si>
    <t>Evidenční položka</t>
  </si>
  <si>
    <t>1: zemina - viz pol. 17120 
2: 112,757*1,90</t>
  </si>
  <si>
    <t>1. Položka obsahuje:   
- veškeré poplatky provozovateli skládky, recyklační linky nebo jiného zařízení na zpracování nebo likvidaci odpadů související s převzetím, uložením, zpracováním nebo likvidací odpadu  
 -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185/2001 Sb., o nakládání s odpady, v platném znění.</t>
  </si>
  <si>
    <t>54</t>
  </si>
  <si>
    <t>R015130</t>
  </si>
  <si>
    <t>POPLATKY ZA LIKVIDACŮ ODPADŮ NEKONTAMINOVANÝCH - 17 03 02 VYBOURANÝ ASFALTOVÝ BETON BEZ DEHTU - VČ. DOPRAVY NA SKLÁDKU A MANIPULACE</t>
  </si>
  <si>
    <t>1: asfalt - viz pol. 11313 
2: 5,50*2,20</t>
  </si>
  <si>
    <t>55</t>
  </si>
  <si>
    <t>R015140</t>
  </si>
  <si>
    <t>POPLATKY ZA LIKVIDACŮ ODPADŮ NEKONTAMINOVANÝCH - 17 01 01 BETON Z DEMOLIC OBJEKTŮ, ZÁKLADŮ TV - VČ. DOPRAVY NA SKLÁDKU A MANIPULACE</t>
  </si>
  <si>
    <t>1: obrubníky - viz pol. 11352 
2: (0,150*0,250+0,250*0,150)*38,0*2,20 
3: viz pol. 96615 - bourání betonu 
4: 0,407*2,20 
5: viz pol. 96616 - bourání ŽB 
6: 0,304*2,40</t>
  </si>
  <si>
    <t>56</t>
  </si>
  <si>
    <t>R015260</t>
  </si>
  <si>
    <t>POPLATKY ZA LIKVIDACI ODPADŮ NEKONTAMINOVANÝCH - 07 02 99 PRYŽOVÉ PODLOŽKY (ŽEL. SVRŠEK) - VČ. DOPRAVY NA SKLÁDKU A MANIPULACE</t>
  </si>
  <si>
    <t>1: Dle technické zprávy, výkresových příloh projektové dokumentace. Dle výkazů materiálu projektu. Dle tabulky kubatur projektanta. 
2: viz pol. 965311 - přejezdové panely 
3: 12,0*0,160</t>
  </si>
  <si>
    <t>57</t>
  </si>
  <si>
    <t>R015330</t>
  </si>
  <si>
    <t>POPLATKY ZA LIKVIDACŮ ODPADŮ NEKONTAMINOVANÝCH - 17 05 04 KAMENNÁ SUŤ, VČ. DOPRAVY NA SKLÁDKU A MANIPULACE</t>
  </si>
  <si>
    <t>1: kamenivo - viz pol. 11332 
2: 38,20*2,05</t>
  </si>
  <si>
    <t>58</t>
  </si>
  <si>
    <t>R015575</t>
  </si>
  <si>
    <t>POPLATKY ZA LIKVIDACI ODPADŮ NEBEZPEČNÝCH - 17 03 01* ASFALTOVÉ SMĚSI OBSAHUJÍCÍ DEHET, - VČ. DOPRAVY NA SKLÁDKU A MANIPULACE</t>
  </si>
  <si>
    <t>1: asfalt s dehtem - viz pol. 11313 
2: 5,50*2,20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</si>
</sst>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6" xfId="6" applyFont="1" applyFill="1" applyBorder="1"/>
    <xf numFmtId="0" fontId="0" fillId="0" borderId="1" xfId="6" applyFont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6"/>
  <sheetViews>
    <sheetView tabSelected="1" topLeftCell="B1" workbookViewId="0">
      <pane ySplit="7" topLeftCell="A8" activePane="bottomLeft" state="frozen"/>
      <selection pane="bottomLeft" activeCell="H16" sqref="H1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0+O8+O81+O90+O103+O148+O157+O222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0" t="s">
        <v>5</v>
      </c>
      <c r="D3" s="31"/>
      <c r="E3" s="8" t="s">
        <v>6</v>
      </c>
      <c r="F3" s="1"/>
      <c r="G3" s="4"/>
      <c r="H3" s="3" t="s">
        <v>14</v>
      </c>
      <c r="I3" s="28">
        <f>0+I8+I81+I90+I103+I148+I157+I222</f>
        <v>0</v>
      </c>
      <c r="J3" s="6"/>
      <c r="O3" t="s">
        <v>9</v>
      </c>
      <c r="P3" t="s">
        <v>13</v>
      </c>
    </row>
    <row r="4" spans="1:18" ht="15" customHeight="1" x14ac:dyDescent="0.25">
      <c r="A4" t="s">
        <v>7</v>
      </c>
      <c r="B4" s="10" t="s">
        <v>8</v>
      </c>
      <c r="C4" s="32" t="s">
        <v>14</v>
      </c>
      <c r="D4" s="33"/>
      <c r="E4" s="11" t="s">
        <v>15</v>
      </c>
      <c r="F4" s="5"/>
      <c r="G4" s="5"/>
      <c r="H4" s="12"/>
      <c r="I4" s="12"/>
      <c r="J4" s="5"/>
      <c r="O4" t="s">
        <v>10</v>
      </c>
      <c r="P4" t="s">
        <v>13</v>
      </c>
    </row>
    <row r="5" spans="1:18" ht="12.75" customHeight="1" x14ac:dyDescent="0.2">
      <c r="A5" s="29" t="s">
        <v>16</v>
      </c>
      <c r="B5" s="29" t="s">
        <v>18</v>
      </c>
      <c r="C5" s="29" t="s">
        <v>20</v>
      </c>
      <c r="D5" s="29" t="s">
        <v>21</v>
      </c>
      <c r="E5" s="29" t="s">
        <v>22</v>
      </c>
      <c r="F5" s="29" t="s">
        <v>24</v>
      </c>
      <c r="G5" s="29" t="s">
        <v>26</v>
      </c>
      <c r="H5" s="29" t="s">
        <v>28</v>
      </c>
      <c r="I5" s="29"/>
      <c r="J5" s="29" t="s">
        <v>33</v>
      </c>
      <c r="O5" t="s">
        <v>11</v>
      </c>
      <c r="P5" t="s">
        <v>13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9" t="s">
        <v>29</v>
      </c>
      <c r="I6" s="9" t="s">
        <v>31</v>
      </c>
      <c r="J6" s="29"/>
    </row>
    <row r="7" spans="1:18" ht="12.75" customHeight="1" x14ac:dyDescent="0.2">
      <c r="A7" s="9" t="s">
        <v>17</v>
      </c>
      <c r="B7" s="9" t="s">
        <v>19</v>
      </c>
      <c r="C7" s="9" t="s">
        <v>13</v>
      </c>
      <c r="D7" s="9" t="s">
        <v>12</v>
      </c>
      <c r="E7" s="9" t="s">
        <v>23</v>
      </c>
      <c r="F7" s="9" t="s">
        <v>25</v>
      </c>
      <c r="G7" s="9" t="s">
        <v>27</v>
      </c>
      <c r="H7" s="9" t="s">
        <v>30</v>
      </c>
      <c r="I7" s="9" t="s">
        <v>32</v>
      </c>
      <c r="J7" s="9" t="s">
        <v>34</v>
      </c>
    </row>
    <row r="8" spans="1:18" ht="12.75" customHeight="1" x14ac:dyDescent="0.2">
      <c r="A8" s="12" t="s">
        <v>35</v>
      </c>
      <c r="B8" s="12"/>
      <c r="C8" s="14" t="s">
        <v>32</v>
      </c>
      <c r="D8" s="12"/>
      <c r="E8" s="15" t="s">
        <v>36</v>
      </c>
      <c r="F8" s="12"/>
      <c r="G8" s="12"/>
      <c r="H8" s="12"/>
      <c r="I8" s="16">
        <f>0+Q8</f>
        <v>0</v>
      </c>
      <c r="J8" s="12"/>
      <c r="O8">
        <f>0+R8</f>
        <v>0</v>
      </c>
      <c r="Q8">
        <f>0+I9+I13+I17+I21+I25+I29+I33+I37+I41+I45+I49+I53+I57+I61+I65+I69+I73+I77</f>
        <v>0</v>
      </c>
      <c r="R8">
        <f>0+O9+O13+O17+O21+O25+O29+O33+O37+O41+O45+O49+O53+O57+O61+O65+O69+O73+O77</f>
        <v>0</v>
      </c>
    </row>
    <row r="9" spans="1:18" x14ac:dyDescent="0.2">
      <c r="A9" s="13" t="s">
        <v>37</v>
      </c>
      <c r="B9" s="17" t="s">
        <v>19</v>
      </c>
      <c r="C9" s="17" t="s">
        <v>38</v>
      </c>
      <c r="D9" s="13" t="s">
        <v>39</v>
      </c>
      <c r="E9" s="18" t="s">
        <v>40</v>
      </c>
      <c r="F9" s="19" t="s">
        <v>41</v>
      </c>
      <c r="G9" s="20">
        <v>11</v>
      </c>
      <c r="H9" s="21">
        <v>0</v>
      </c>
      <c r="I9" s="21">
        <f>ROUND(ROUND(H9,2)*ROUND(G9,3),2)</f>
        <v>0</v>
      </c>
      <c r="J9" s="19" t="s">
        <v>42</v>
      </c>
      <c r="O9">
        <f>(I9*21)/100</f>
        <v>0</v>
      </c>
      <c r="P9" t="s">
        <v>13</v>
      </c>
    </row>
    <row r="10" spans="1:18" x14ac:dyDescent="0.2">
      <c r="A10" s="22" t="s">
        <v>43</v>
      </c>
      <c r="E10" s="23" t="s">
        <v>39</v>
      </c>
    </row>
    <row r="11" spans="1:18" ht="102" x14ac:dyDescent="0.2">
      <c r="A11" s="24" t="s">
        <v>44</v>
      </c>
      <c r="E11" s="25" t="s">
        <v>45</v>
      </c>
    </row>
    <row r="12" spans="1:18" ht="63.75" x14ac:dyDescent="0.2">
      <c r="A12" t="s">
        <v>46</v>
      </c>
      <c r="E12" s="23" t="s">
        <v>47</v>
      </c>
    </row>
    <row r="13" spans="1:18" ht="25.5" x14ac:dyDescent="0.2">
      <c r="A13" s="13" t="s">
        <v>37</v>
      </c>
      <c r="B13" s="17" t="s">
        <v>13</v>
      </c>
      <c r="C13" s="17" t="s">
        <v>48</v>
      </c>
      <c r="D13" s="13" t="s">
        <v>39</v>
      </c>
      <c r="E13" s="18" t="s">
        <v>49</v>
      </c>
      <c r="F13" s="19" t="s">
        <v>41</v>
      </c>
      <c r="G13" s="20">
        <v>38.200000000000003</v>
      </c>
      <c r="H13" s="21">
        <v>0</v>
      </c>
      <c r="I13" s="21">
        <f>ROUND(ROUND(H13,2)*ROUND(G13,3),2)</f>
        <v>0</v>
      </c>
      <c r="J13" s="19" t="s">
        <v>42</v>
      </c>
      <c r="O13">
        <f>(I13*21)/100</f>
        <v>0</v>
      </c>
      <c r="P13" t="s">
        <v>13</v>
      </c>
    </row>
    <row r="14" spans="1:18" x14ac:dyDescent="0.2">
      <c r="A14" s="22" t="s">
        <v>43</v>
      </c>
      <c r="E14" s="23" t="s">
        <v>39</v>
      </c>
    </row>
    <row r="15" spans="1:18" ht="102" x14ac:dyDescent="0.2">
      <c r="A15" s="24" t="s">
        <v>44</v>
      </c>
      <c r="E15" s="25" t="s">
        <v>50</v>
      </c>
    </row>
    <row r="16" spans="1:18" ht="63.75" x14ac:dyDescent="0.2">
      <c r="A16" t="s">
        <v>46</v>
      </c>
      <c r="E16" s="23" t="s">
        <v>47</v>
      </c>
    </row>
    <row r="17" spans="1:16" x14ac:dyDescent="0.2">
      <c r="A17" s="13" t="s">
        <v>37</v>
      </c>
      <c r="B17" s="17" t="s">
        <v>12</v>
      </c>
      <c r="C17" s="17" t="s">
        <v>51</v>
      </c>
      <c r="D17" s="13" t="s">
        <v>39</v>
      </c>
      <c r="E17" s="18" t="s">
        <v>52</v>
      </c>
      <c r="F17" s="19" t="s">
        <v>53</v>
      </c>
      <c r="G17" s="20">
        <v>38</v>
      </c>
      <c r="H17" s="21">
        <v>0</v>
      </c>
      <c r="I17" s="21">
        <f>ROUND(ROUND(H17,2)*ROUND(G17,3),2)</f>
        <v>0</v>
      </c>
      <c r="J17" s="19" t="s">
        <v>42</v>
      </c>
      <c r="O17">
        <f>(I17*21)/100</f>
        <v>0</v>
      </c>
      <c r="P17" t="s">
        <v>13</v>
      </c>
    </row>
    <row r="18" spans="1:16" x14ac:dyDescent="0.2">
      <c r="A18" s="22" t="s">
        <v>43</v>
      </c>
      <c r="E18" s="23" t="s">
        <v>39</v>
      </c>
    </row>
    <row r="19" spans="1:16" ht="76.5" x14ac:dyDescent="0.2">
      <c r="A19" s="24" t="s">
        <v>44</v>
      </c>
      <c r="E19" s="25" t="s">
        <v>54</v>
      </c>
    </row>
    <row r="20" spans="1:16" ht="63.75" x14ac:dyDescent="0.2">
      <c r="A20" t="s">
        <v>46</v>
      </c>
      <c r="E20" s="23" t="s">
        <v>47</v>
      </c>
    </row>
    <row r="21" spans="1:16" x14ac:dyDescent="0.2">
      <c r="A21" s="13" t="s">
        <v>37</v>
      </c>
      <c r="B21" s="17" t="s">
        <v>23</v>
      </c>
      <c r="C21" s="17" t="s">
        <v>55</v>
      </c>
      <c r="D21" s="13" t="s">
        <v>39</v>
      </c>
      <c r="E21" s="18" t="s">
        <v>56</v>
      </c>
      <c r="F21" s="19" t="s">
        <v>41</v>
      </c>
      <c r="G21" s="20">
        <v>89.724999999999994</v>
      </c>
      <c r="H21" s="21">
        <v>0</v>
      </c>
      <c r="I21" s="21">
        <f>ROUND(ROUND(H21,2)*ROUND(G21,3),2)</f>
        <v>0</v>
      </c>
      <c r="J21" s="19" t="s">
        <v>42</v>
      </c>
      <c r="O21">
        <f>(I21*21)/100</f>
        <v>0</v>
      </c>
      <c r="P21" t="s">
        <v>13</v>
      </c>
    </row>
    <row r="22" spans="1:16" x14ac:dyDescent="0.2">
      <c r="A22" s="22" t="s">
        <v>43</v>
      </c>
      <c r="E22" s="23" t="s">
        <v>39</v>
      </c>
    </row>
    <row r="23" spans="1:16" ht="127.5" x14ac:dyDescent="0.2">
      <c r="A23" s="24" t="s">
        <v>44</v>
      </c>
      <c r="E23" s="25" t="s">
        <v>57</v>
      </c>
    </row>
    <row r="24" spans="1:16" ht="369.75" x14ac:dyDescent="0.2">
      <c r="A24" t="s">
        <v>46</v>
      </c>
      <c r="E24" s="23" t="s">
        <v>58</v>
      </c>
    </row>
    <row r="25" spans="1:16" x14ac:dyDescent="0.2">
      <c r="A25" s="13" t="s">
        <v>37</v>
      </c>
      <c r="B25" s="17" t="s">
        <v>25</v>
      </c>
      <c r="C25" s="17" t="s">
        <v>59</v>
      </c>
      <c r="D25" s="13" t="s">
        <v>39</v>
      </c>
      <c r="E25" s="18" t="s">
        <v>60</v>
      </c>
      <c r="F25" s="19" t="s">
        <v>41</v>
      </c>
      <c r="G25" s="20">
        <v>30.6</v>
      </c>
      <c r="H25" s="21">
        <v>0</v>
      </c>
      <c r="I25" s="21">
        <f>ROUND(ROUND(H25,2)*ROUND(G25,3),2)</f>
        <v>0</v>
      </c>
      <c r="J25" s="19" t="s">
        <v>42</v>
      </c>
      <c r="O25">
        <f>(I25*21)/100</f>
        <v>0</v>
      </c>
      <c r="P25" t="s">
        <v>13</v>
      </c>
    </row>
    <row r="26" spans="1:16" x14ac:dyDescent="0.2">
      <c r="A26" s="22" t="s">
        <v>43</v>
      </c>
      <c r="E26" s="23" t="s">
        <v>39</v>
      </c>
    </row>
    <row r="27" spans="1:16" ht="89.25" x14ac:dyDescent="0.2">
      <c r="A27" s="24" t="s">
        <v>44</v>
      </c>
      <c r="E27" s="25" t="s">
        <v>61</v>
      </c>
    </row>
    <row r="28" spans="1:16" ht="318.75" x14ac:dyDescent="0.2">
      <c r="A28" t="s">
        <v>46</v>
      </c>
      <c r="E28" s="23" t="s">
        <v>62</v>
      </c>
    </row>
    <row r="29" spans="1:16" x14ac:dyDescent="0.2">
      <c r="A29" s="13" t="s">
        <v>37</v>
      </c>
      <c r="B29" s="17" t="s">
        <v>27</v>
      </c>
      <c r="C29" s="17" t="s">
        <v>63</v>
      </c>
      <c r="D29" s="13" t="s">
        <v>39</v>
      </c>
      <c r="E29" s="18" t="s">
        <v>64</v>
      </c>
      <c r="F29" s="19" t="s">
        <v>41</v>
      </c>
      <c r="G29" s="20">
        <v>112.75700000000001</v>
      </c>
      <c r="H29" s="21">
        <v>0</v>
      </c>
      <c r="I29" s="21">
        <f>ROUND(ROUND(H29,2)*ROUND(G29,3),2)</f>
        <v>0</v>
      </c>
      <c r="J29" s="19" t="s">
        <v>42</v>
      </c>
      <c r="O29">
        <f>(I29*21)/100</f>
        <v>0</v>
      </c>
      <c r="P29" t="s">
        <v>13</v>
      </c>
    </row>
    <row r="30" spans="1:16" x14ac:dyDescent="0.2">
      <c r="A30" s="22" t="s">
        <v>43</v>
      </c>
      <c r="E30" s="23" t="s">
        <v>39</v>
      </c>
    </row>
    <row r="31" spans="1:16" ht="76.5" x14ac:dyDescent="0.2">
      <c r="A31" s="24" t="s">
        <v>44</v>
      </c>
      <c r="E31" s="25" t="s">
        <v>65</v>
      </c>
    </row>
    <row r="32" spans="1:16" ht="191.25" x14ac:dyDescent="0.2">
      <c r="A32" t="s">
        <v>46</v>
      </c>
      <c r="E32" s="23" t="s">
        <v>66</v>
      </c>
    </row>
    <row r="33" spans="1:16" x14ac:dyDescent="0.2">
      <c r="A33" s="13" t="s">
        <v>37</v>
      </c>
      <c r="B33" s="17" t="s">
        <v>67</v>
      </c>
      <c r="C33" s="17" t="s">
        <v>68</v>
      </c>
      <c r="D33" s="13" t="s">
        <v>39</v>
      </c>
      <c r="E33" s="18" t="s">
        <v>69</v>
      </c>
      <c r="F33" s="19" t="s">
        <v>41</v>
      </c>
      <c r="G33" s="20">
        <v>5.28</v>
      </c>
      <c r="H33" s="21">
        <v>0</v>
      </c>
      <c r="I33" s="21">
        <f>ROUND(ROUND(H33,2)*ROUND(G33,3),2)</f>
        <v>0</v>
      </c>
      <c r="J33" s="19" t="s">
        <v>42</v>
      </c>
      <c r="O33">
        <f>(I33*21)/100</f>
        <v>0</v>
      </c>
      <c r="P33" t="s">
        <v>13</v>
      </c>
    </row>
    <row r="34" spans="1:16" x14ac:dyDescent="0.2">
      <c r="A34" s="22" t="s">
        <v>43</v>
      </c>
      <c r="E34" s="23" t="s">
        <v>39</v>
      </c>
    </row>
    <row r="35" spans="1:16" ht="76.5" x14ac:dyDescent="0.2">
      <c r="A35" s="24" t="s">
        <v>44</v>
      </c>
      <c r="E35" s="25" t="s">
        <v>70</v>
      </c>
    </row>
    <row r="36" spans="1:16" ht="280.5" x14ac:dyDescent="0.2">
      <c r="A36" t="s">
        <v>46</v>
      </c>
      <c r="E36" s="23" t="s">
        <v>71</v>
      </c>
    </row>
    <row r="37" spans="1:16" x14ac:dyDescent="0.2">
      <c r="A37" s="13" t="s">
        <v>37</v>
      </c>
      <c r="B37" s="17" t="s">
        <v>72</v>
      </c>
      <c r="C37" s="17" t="s">
        <v>73</v>
      </c>
      <c r="D37" s="13" t="s">
        <v>39</v>
      </c>
      <c r="E37" s="18" t="s">
        <v>74</v>
      </c>
      <c r="F37" s="19" t="s">
        <v>41</v>
      </c>
      <c r="G37" s="20">
        <v>7.5679999999999996</v>
      </c>
      <c r="H37" s="21">
        <v>0</v>
      </c>
      <c r="I37" s="21">
        <f>ROUND(ROUND(H37,2)*ROUND(G37,3),2)</f>
        <v>0</v>
      </c>
      <c r="J37" s="19" t="s">
        <v>42</v>
      </c>
      <c r="O37">
        <f>(I37*21)/100</f>
        <v>0</v>
      </c>
      <c r="P37" t="s">
        <v>13</v>
      </c>
    </row>
    <row r="38" spans="1:16" x14ac:dyDescent="0.2">
      <c r="A38" s="22" t="s">
        <v>43</v>
      </c>
      <c r="E38" s="23" t="s">
        <v>39</v>
      </c>
    </row>
    <row r="39" spans="1:16" ht="63.75" x14ac:dyDescent="0.2">
      <c r="A39" s="24" t="s">
        <v>44</v>
      </c>
      <c r="E39" s="25" t="s">
        <v>75</v>
      </c>
    </row>
    <row r="40" spans="1:16" ht="229.5" x14ac:dyDescent="0.2">
      <c r="A40" t="s">
        <v>46</v>
      </c>
      <c r="E40" s="23" t="s">
        <v>76</v>
      </c>
    </row>
    <row r="41" spans="1:16" x14ac:dyDescent="0.2">
      <c r="A41" s="13" t="s">
        <v>37</v>
      </c>
      <c r="B41" s="17" t="s">
        <v>30</v>
      </c>
      <c r="C41" s="17" t="s">
        <v>77</v>
      </c>
      <c r="D41" s="13" t="s">
        <v>39</v>
      </c>
      <c r="E41" s="18" t="s">
        <v>78</v>
      </c>
      <c r="F41" s="19" t="s">
        <v>41</v>
      </c>
      <c r="G41" s="20">
        <v>18</v>
      </c>
      <c r="H41" s="21">
        <v>0</v>
      </c>
      <c r="I41" s="21">
        <f>ROUND(ROUND(H41,2)*ROUND(G41,3),2)</f>
        <v>0</v>
      </c>
      <c r="J41" s="19" t="s">
        <v>42</v>
      </c>
      <c r="O41">
        <f>(I41*21)/100</f>
        <v>0</v>
      </c>
      <c r="P41" t="s">
        <v>13</v>
      </c>
    </row>
    <row r="42" spans="1:16" x14ac:dyDescent="0.2">
      <c r="A42" s="22" t="s">
        <v>43</v>
      </c>
      <c r="E42" s="23" t="s">
        <v>39</v>
      </c>
    </row>
    <row r="43" spans="1:16" ht="51" x14ac:dyDescent="0.2">
      <c r="A43" s="24" t="s">
        <v>44</v>
      </c>
      <c r="E43" s="25" t="s">
        <v>79</v>
      </c>
    </row>
    <row r="44" spans="1:16" ht="229.5" x14ac:dyDescent="0.2">
      <c r="A44" t="s">
        <v>46</v>
      </c>
      <c r="E44" s="23" t="s">
        <v>80</v>
      </c>
    </row>
    <row r="45" spans="1:16" x14ac:dyDescent="0.2">
      <c r="A45" s="13" t="s">
        <v>37</v>
      </c>
      <c r="B45" s="17" t="s">
        <v>32</v>
      </c>
      <c r="C45" s="17" t="s">
        <v>81</v>
      </c>
      <c r="D45" s="13" t="s">
        <v>39</v>
      </c>
      <c r="E45" s="18" t="s">
        <v>82</v>
      </c>
      <c r="F45" s="19" t="s">
        <v>83</v>
      </c>
      <c r="G45" s="20">
        <v>203.77500000000001</v>
      </c>
      <c r="H45" s="21">
        <v>0</v>
      </c>
      <c r="I45" s="21">
        <f>ROUND(ROUND(H45,2)*ROUND(G45,3),2)</f>
        <v>0</v>
      </c>
      <c r="J45" s="19" t="s">
        <v>42</v>
      </c>
      <c r="O45">
        <f>(I45*21)/100</f>
        <v>0</v>
      </c>
      <c r="P45" t="s">
        <v>13</v>
      </c>
    </row>
    <row r="46" spans="1:16" x14ac:dyDescent="0.2">
      <c r="A46" s="22" t="s">
        <v>43</v>
      </c>
      <c r="E46" s="23" t="s">
        <v>39</v>
      </c>
    </row>
    <row r="47" spans="1:16" ht="38.25" x14ac:dyDescent="0.2">
      <c r="A47" s="24" t="s">
        <v>44</v>
      </c>
      <c r="E47" s="25" t="s">
        <v>84</v>
      </c>
    </row>
    <row r="48" spans="1:16" ht="25.5" x14ac:dyDescent="0.2">
      <c r="A48" t="s">
        <v>46</v>
      </c>
      <c r="E48" s="23" t="s">
        <v>85</v>
      </c>
    </row>
    <row r="49" spans="1:16" x14ac:dyDescent="0.2">
      <c r="A49" s="13" t="s">
        <v>37</v>
      </c>
      <c r="B49" s="17" t="s">
        <v>34</v>
      </c>
      <c r="C49" s="17" t="s">
        <v>86</v>
      </c>
      <c r="D49" s="13" t="s">
        <v>39</v>
      </c>
      <c r="E49" s="18" t="s">
        <v>87</v>
      </c>
      <c r="F49" s="19" t="s">
        <v>83</v>
      </c>
      <c r="G49" s="20">
        <v>44</v>
      </c>
      <c r="H49" s="21">
        <v>0</v>
      </c>
      <c r="I49" s="21">
        <f>ROUND(ROUND(H49,2)*ROUND(G49,3),2)</f>
        <v>0</v>
      </c>
      <c r="J49" s="19" t="s">
        <v>42</v>
      </c>
      <c r="O49">
        <f>(I49*21)/100</f>
        <v>0</v>
      </c>
      <c r="P49" t="s">
        <v>13</v>
      </c>
    </row>
    <row r="50" spans="1:16" x14ac:dyDescent="0.2">
      <c r="A50" s="22" t="s">
        <v>43</v>
      </c>
      <c r="E50" s="23" t="s">
        <v>39</v>
      </c>
    </row>
    <row r="51" spans="1:16" ht="63.75" x14ac:dyDescent="0.2">
      <c r="A51" s="24" t="s">
        <v>44</v>
      </c>
      <c r="E51" s="25" t="s">
        <v>88</v>
      </c>
    </row>
    <row r="52" spans="1:16" ht="38.25" x14ac:dyDescent="0.2">
      <c r="A52" t="s">
        <v>46</v>
      </c>
      <c r="E52" s="23" t="s">
        <v>89</v>
      </c>
    </row>
    <row r="53" spans="1:16" x14ac:dyDescent="0.2">
      <c r="A53" s="13" t="s">
        <v>37</v>
      </c>
      <c r="B53" s="17" t="s">
        <v>90</v>
      </c>
      <c r="C53" s="17" t="s">
        <v>91</v>
      </c>
      <c r="D53" s="13" t="s">
        <v>39</v>
      </c>
      <c r="E53" s="18" t="s">
        <v>92</v>
      </c>
      <c r="F53" s="19" t="s">
        <v>83</v>
      </c>
      <c r="G53" s="20">
        <v>44</v>
      </c>
      <c r="H53" s="21">
        <v>0</v>
      </c>
      <c r="I53" s="21">
        <f>ROUND(ROUND(H53,2)*ROUND(G53,3),2)</f>
        <v>0</v>
      </c>
      <c r="J53" s="19" t="s">
        <v>42</v>
      </c>
      <c r="O53">
        <f>(I53*21)/100</f>
        <v>0</v>
      </c>
      <c r="P53" t="s">
        <v>13</v>
      </c>
    </row>
    <row r="54" spans="1:16" x14ac:dyDescent="0.2">
      <c r="A54" s="22" t="s">
        <v>43</v>
      </c>
      <c r="E54" s="23" t="s">
        <v>39</v>
      </c>
    </row>
    <row r="55" spans="1:16" ht="63.75" x14ac:dyDescent="0.2">
      <c r="A55" s="24" t="s">
        <v>44</v>
      </c>
      <c r="E55" s="25" t="s">
        <v>93</v>
      </c>
    </row>
    <row r="56" spans="1:16" ht="25.5" x14ac:dyDescent="0.2">
      <c r="A56" t="s">
        <v>46</v>
      </c>
      <c r="E56" s="23" t="s">
        <v>94</v>
      </c>
    </row>
    <row r="57" spans="1:16" x14ac:dyDescent="0.2">
      <c r="A57" s="13" t="s">
        <v>37</v>
      </c>
      <c r="B57" s="17" t="s">
        <v>95</v>
      </c>
      <c r="C57" s="17" t="s">
        <v>96</v>
      </c>
      <c r="D57" s="13" t="s">
        <v>39</v>
      </c>
      <c r="E57" s="18" t="s">
        <v>97</v>
      </c>
      <c r="F57" s="19" t="s">
        <v>83</v>
      </c>
      <c r="G57" s="20">
        <v>44</v>
      </c>
      <c r="H57" s="21">
        <v>0</v>
      </c>
      <c r="I57" s="21">
        <f>ROUND(ROUND(H57,2)*ROUND(G57,3),2)</f>
        <v>0</v>
      </c>
      <c r="J57" s="19" t="s">
        <v>42</v>
      </c>
      <c r="O57">
        <f>(I57*21)/100</f>
        <v>0</v>
      </c>
      <c r="P57" t="s">
        <v>13</v>
      </c>
    </row>
    <row r="58" spans="1:16" x14ac:dyDescent="0.2">
      <c r="A58" s="22" t="s">
        <v>43</v>
      </c>
      <c r="E58" s="23" t="s">
        <v>39</v>
      </c>
    </row>
    <row r="59" spans="1:16" ht="63.75" x14ac:dyDescent="0.2">
      <c r="A59" s="24" t="s">
        <v>44</v>
      </c>
      <c r="E59" s="25" t="s">
        <v>93</v>
      </c>
    </row>
    <row r="60" spans="1:16" ht="38.25" x14ac:dyDescent="0.2">
      <c r="A60" t="s">
        <v>46</v>
      </c>
      <c r="E60" s="23" t="s">
        <v>98</v>
      </c>
    </row>
    <row r="61" spans="1:16" x14ac:dyDescent="0.2">
      <c r="A61" s="13" t="s">
        <v>37</v>
      </c>
      <c r="B61" s="17" t="s">
        <v>99</v>
      </c>
      <c r="C61" s="17" t="s">
        <v>100</v>
      </c>
      <c r="D61" s="13" t="s">
        <v>39</v>
      </c>
      <c r="E61" s="18" t="s">
        <v>101</v>
      </c>
      <c r="F61" s="19" t="s">
        <v>41</v>
      </c>
      <c r="G61" s="20">
        <v>0.44</v>
      </c>
      <c r="H61" s="21">
        <v>0</v>
      </c>
      <c r="I61" s="21">
        <f>ROUND(ROUND(H61,2)*ROUND(G61,3),2)</f>
        <v>0</v>
      </c>
      <c r="J61" s="19" t="s">
        <v>42</v>
      </c>
      <c r="O61">
        <f>(I61*21)/100</f>
        <v>0</v>
      </c>
      <c r="P61" t="s">
        <v>13</v>
      </c>
    </row>
    <row r="62" spans="1:16" x14ac:dyDescent="0.2">
      <c r="A62" s="22" t="s">
        <v>43</v>
      </c>
      <c r="E62" s="23" t="s">
        <v>39</v>
      </c>
    </row>
    <row r="63" spans="1:16" ht="76.5" x14ac:dyDescent="0.2">
      <c r="A63" s="24" t="s">
        <v>44</v>
      </c>
      <c r="E63" s="25" t="s">
        <v>102</v>
      </c>
    </row>
    <row r="64" spans="1:16" ht="38.25" x14ac:dyDescent="0.2">
      <c r="A64" t="s">
        <v>46</v>
      </c>
      <c r="E64" s="23" t="s">
        <v>103</v>
      </c>
    </row>
    <row r="65" spans="1:16" ht="25.5" x14ac:dyDescent="0.2">
      <c r="A65" s="13" t="s">
        <v>37</v>
      </c>
      <c r="B65" s="17" t="s">
        <v>104</v>
      </c>
      <c r="C65" s="17" t="s">
        <v>105</v>
      </c>
      <c r="D65" s="13" t="s">
        <v>39</v>
      </c>
      <c r="E65" s="18" t="s">
        <v>106</v>
      </c>
      <c r="F65" s="19" t="s">
        <v>107</v>
      </c>
      <c r="G65" s="20">
        <v>1</v>
      </c>
      <c r="H65" s="21">
        <v>0</v>
      </c>
      <c r="I65" s="21">
        <f>ROUND(ROUND(H65,2)*ROUND(G65,3),2)</f>
        <v>0</v>
      </c>
      <c r="J65" s="19" t="s">
        <v>108</v>
      </c>
      <c r="O65">
        <f>(I65*21)/100</f>
        <v>0</v>
      </c>
      <c r="P65" t="s">
        <v>13</v>
      </c>
    </row>
    <row r="66" spans="1:16" x14ac:dyDescent="0.2">
      <c r="A66" s="22" t="s">
        <v>43</v>
      </c>
      <c r="E66" s="23" t="s">
        <v>39</v>
      </c>
    </row>
    <row r="67" spans="1:16" x14ac:dyDescent="0.2">
      <c r="A67" s="24" t="s">
        <v>44</v>
      </c>
      <c r="E67" s="25" t="s">
        <v>39</v>
      </c>
    </row>
    <row r="68" spans="1:16" x14ac:dyDescent="0.2">
      <c r="A68" t="s">
        <v>46</v>
      </c>
      <c r="E68" s="23" t="s">
        <v>109</v>
      </c>
    </row>
    <row r="69" spans="1:16" x14ac:dyDescent="0.2">
      <c r="A69" s="13" t="s">
        <v>37</v>
      </c>
      <c r="B69" s="17" t="s">
        <v>110</v>
      </c>
      <c r="C69" s="17" t="s">
        <v>111</v>
      </c>
      <c r="D69" s="13" t="s">
        <v>39</v>
      </c>
      <c r="E69" s="18" t="s">
        <v>112</v>
      </c>
      <c r="F69" s="19" t="s">
        <v>113</v>
      </c>
      <c r="G69" s="20">
        <v>4</v>
      </c>
      <c r="H69" s="21">
        <v>0</v>
      </c>
      <c r="I69" s="21">
        <f>ROUND(ROUND(H69,2)*ROUND(G69,3),2)</f>
        <v>0</v>
      </c>
      <c r="J69" s="19" t="s">
        <v>108</v>
      </c>
      <c r="O69">
        <f>(I69*21)/100</f>
        <v>0</v>
      </c>
      <c r="P69" t="s">
        <v>13</v>
      </c>
    </row>
    <row r="70" spans="1:16" x14ac:dyDescent="0.2">
      <c r="A70" s="22" t="s">
        <v>43</v>
      </c>
      <c r="E70" s="23" t="s">
        <v>39</v>
      </c>
    </row>
    <row r="71" spans="1:16" x14ac:dyDescent="0.2">
      <c r="A71" s="24" t="s">
        <v>44</v>
      </c>
      <c r="E71" s="25" t="s">
        <v>114</v>
      </c>
    </row>
    <row r="72" spans="1:16" x14ac:dyDescent="0.2">
      <c r="A72" t="s">
        <v>46</v>
      </c>
      <c r="E72" s="23" t="s">
        <v>109</v>
      </c>
    </row>
    <row r="73" spans="1:16" ht="25.5" x14ac:dyDescent="0.2">
      <c r="A73" s="13" t="s">
        <v>37</v>
      </c>
      <c r="B73" s="17" t="s">
        <v>115</v>
      </c>
      <c r="C73" s="17" t="s">
        <v>116</v>
      </c>
      <c r="D73" s="13" t="s">
        <v>39</v>
      </c>
      <c r="E73" s="18" t="s">
        <v>117</v>
      </c>
      <c r="F73" s="19" t="s">
        <v>107</v>
      </c>
      <c r="G73" s="20">
        <v>1</v>
      </c>
      <c r="H73" s="21">
        <v>0</v>
      </c>
      <c r="I73" s="21">
        <f>ROUND(ROUND(H73,2)*ROUND(G73,3),2)</f>
        <v>0</v>
      </c>
      <c r="J73" s="19" t="s">
        <v>108</v>
      </c>
      <c r="O73">
        <f>(I73*21)/100</f>
        <v>0</v>
      </c>
      <c r="P73" t="s">
        <v>13</v>
      </c>
    </row>
    <row r="74" spans="1:16" x14ac:dyDescent="0.2">
      <c r="A74" s="22" t="s">
        <v>43</v>
      </c>
      <c r="E74" s="23" t="s">
        <v>39</v>
      </c>
    </row>
    <row r="75" spans="1:16" ht="51" x14ac:dyDescent="0.2">
      <c r="A75" s="24" t="s">
        <v>44</v>
      </c>
      <c r="E75" s="25" t="s">
        <v>118</v>
      </c>
    </row>
    <row r="76" spans="1:16" x14ac:dyDescent="0.2">
      <c r="A76" t="s">
        <v>46</v>
      </c>
      <c r="E76" s="23" t="s">
        <v>119</v>
      </c>
    </row>
    <row r="77" spans="1:16" ht="25.5" x14ac:dyDescent="0.2">
      <c r="A77" s="13" t="s">
        <v>37</v>
      </c>
      <c r="B77" s="17" t="s">
        <v>120</v>
      </c>
      <c r="C77" s="17" t="s">
        <v>121</v>
      </c>
      <c r="D77" s="13" t="s">
        <v>39</v>
      </c>
      <c r="E77" s="18" t="s">
        <v>122</v>
      </c>
      <c r="F77" s="19" t="s">
        <v>41</v>
      </c>
      <c r="G77" s="20">
        <v>4.4000000000000004</v>
      </c>
      <c r="H77" s="21">
        <v>0</v>
      </c>
      <c r="I77" s="21">
        <f>ROUND(ROUND(H77,2)*ROUND(G77,3),2)</f>
        <v>0</v>
      </c>
      <c r="J77" s="19" t="s">
        <v>108</v>
      </c>
      <c r="O77">
        <f>(I77*21)/100</f>
        <v>0</v>
      </c>
      <c r="P77" t="s">
        <v>13</v>
      </c>
    </row>
    <row r="78" spans="1:16" x14ac:dyDescent="0.2">
      <c r="A78" s="22" t="s">
        <v>43</v>
      </c>
      <c r="E78" s="23" t="s">
        <v>39</v>
      </c>
    </row>
    <row r="79" spans="1:16" ht="25.5" x14ac:dyDescent="0.2">
      <c r="A79" s="24" t="s">
        <v>44</v>
      </c>
      <c r="E79" s="25" t="s">
        <v>123</v>
      </c>
    </row>
    <row r="80" spans="1:16" x14ac:dyDescent="0.2">
      <c r="A80" t="s">
        <v>46</v>
      </c>
      <c r="E80" s="23" t="s">
        <v>124</v>
      </c>
    </row>
    <row r="81" spans="1:18" ht="12.75" customHeight="1" x14ac:dyDescent="0.2">
      <c r="A81" s="5" t="s">
        <v>35</v>
      </c>
      <c r="B81" s="5"/>
      <c r="C81" s="26" t="s">
        <v>125</v>
      </c>
      <c r="D81" s="5"/>
      <c r="E81" s="15" t="s">
        <v>126</v>
      </c>
      <c r="F81" s="5"/>
      <c r="G81" s="5"/>
      <c r="H81" s="5"/>
      <c r="I81" s="27">
        <f>0+Q81</f>
        <v>0</v>
      </c>
      <c r="J81" s="5"/>
      <c r="O81">
        <f>0+R81</f>
        <v>0</v>
      </c>
      <c r="Q81">
        <f>0+I82+I86</f>
        <v>0</v>
      </c>
      <c r="R81">
        <f>0+O82+O86</f>
        <v>0</v>
      </c>
    </row>
    <row r="82" spans="1:18" x14ac:dyDescent="0.2">
      <c r="A82" s="13" t="s">
        <v>37</v>
      </c>
      <c r="B82" s="17" t="s">
        <v>127</v>
      </c>
      <c r="C82" s="17" t="s">
        <v>128</v>
      </c>
      <c r="D82" s="13" t="s">
        <v>39</v>
      </c>
      <c r="E82" s="18" t="s">
        <v>129</v>
      </c>
      <c r="F82" s="19" t="s">
        <v>41</v>
      </c>
      <c r="G82" s="20">
        <v>6.3</v>
      </c>
      <c r="H82" s="21">
        <v>0</v>
      </c>
      <c r="I82" s="21">
        <f>ROUND(ROUND(H82,2)*ROUND(G82,3),2)</f>
        <v>0</v>
      </c>
      <c r="J82" s="19" t="s">
        <v>42</v>
      </c>
      <c r="O82">
        <f>(I82*21)/100</f>
        <v>0</v>
      </c>
      <c r="P82" t="s">
        <v>13</v>
      </c>
    </row>
    <row r="83" spans="1:18" x14ac:dyDescent="0.2">
      <c r="A83" s="22" t="s">
        <v>43</v>
      </c>
      <c r="E83" s="23" t="s">
        <v>39</v>
      </c>
    </row>
    <row r="84" spans="1:18" ht="63.75" x14ac:dyDescent="0.2">
      <c r="A84" s="24" t="s">
        <v>44</v>
      </c>
      <c r="E84" s="25" t="s">
        <v>130</v>
      </c>
    </row>
    <row r="85" spans="1:18" ht="38.25" x14ac:dyDescent="0.2">
      <c r="A85" t="s">
        <v>46</v>
      </c>
      <c r="E85" s="23" t="s">
        <v>131</v>
      </c>
    </row>
    <row r="86" spans="1:18" x14ac:dyDescent="0.2">
      <c r="A86" s="13" t="s">
        <v>37</v>
      </c>
      <c r="B86" s="17" t="s">
        <v>125</v>
      </c>
      <c r="C86" s="17" t="s">
        <v>132</v>
      </c>
      <c r="D86" s="13" t="s">
        <v>39</v>
      </c>
      <c r="E86" s="18" t="s">
        <v>133</v>
      </c>
      <c r="F86" s="19" t="s">
        <v>83</v>
      </c>
      <c r="G86" s="20">
        <v>62.4</v>
      </c>
      <c r="H86" s="21">
        <v>0</v>
      </c>
      <c r="I86" s="21">
        <f>ROUND(ROUND(H86,2)*ROUND(G86,3),2)</f>
        <v>0</v>
      </c>
      <c r="J86" s="19" t="s">
        <v>42</v>
      </c>
      <c r="O86">
        <f>(I86*21)/100</f>
        <v>0</v>
      </c>
      <c r="P86" t="s">
        <v>13</v>
      </c>
    </row>
    <row r="87" spans="1:18" x14ac:dyDescent="0.2">
      <c r="A87" s="22" t="s">
        <v>43</v>
      </c>
      <c r="E87" s="23" t="s">
        <v>39</v>
      </c>
    </row>
    <row r="88" spans="1:18" ht="63.75" x14ac:dyDescent="0.2">
      <c r="A88" s="24" t="s">
        <v>44</v>
      </c>
      <c r="E88" s="25" t="s">
        <v>134</v>
      </c>
    </row>
    <row r="89" spans="1:18" ht="38.25" x14ac:dyDescent="0.2">
      <c r="A89" t="s">
        <v>46</v>
      </c>
      <c r="E89" s="23" t="s">
        <v>135</v>
      </c>
    </row>
    <row r="90" spans="1:18" ht="12.75" customHeight="1" x14ac:dyDescent="0.2">
      <c r="A90" s="5" t="s">
        <v>35</v>
      </c>
      <c r="B90" s="5"/>
      <c r="C90" s="26" t="s">
        <v>136</v>
      </c>
      <c r="D90" s="5"/>
      <c r="E90" s="15" t="s">
        <v>137</v>
      </c>
      <c r="F90" s="5"/>
      <c r="G90" s="5"/>
      <c r="H90" s="5"/>
      <c r="I90" s="27">
        <f>0+Q90</f>
        <v>0</v>
      </c>
      <c r="J90" s="5"/>
      <c r="O90">
        <f>0+R90</f>
        <v>0</v>
      </c>
      <c r="Q90">
        <f>0+I91+I95+I99</f>
        <v>0</v>
      </c>
      <c r="R90">
        <f>0+O91+O95+O99</f>
        <v>0</v>
      </c>
    </row>
    <row r="91" spans="1:18" x14ac:dyDescent="0.2">
      <c r="A91" s="13" t="s">
        <v>37</v>
      </c>
      <c r="B91" s="17" t="s">
        <v>138</v>
      </c>
      <c r="C91" s="17" t="s">
        <v>139</v>
      </c>
      <c r="D91" s="13" t="s">
        <v>39</v>
      </c>
      <c r="E91" s="18" t="s">
        <v>140</v>
      </c>
      <c r="F91" s="19" t="s">
        <v>41</v>
      </c>
      <c r="G91" s="20">
        <v>3.3780000000000001</v>
      </c>
      <c r="H91" s="21">
        <v>0</v>
      </c>
      <c r="I91" s="21">
        <f>ROUND(ROUND(H91,2)*ROUND(G91,3),2)</f>
        <v>0</v>
      </c>
      <c r="J91" s="19" t="s">
        <v>42</v>
      </c>
      <c r="O91">
        <f>(I91*21)/100</f>
        <v>0</v>
      </c>
      <c r="P91" t="s">
        <v>13</v>
      </c>
    </row>
    <row r="92" spans="1:18" x14ac:dyDescent="0.2">
      <c r="A92" s="22" t="s">
        <v>43</v>
      </c>
      <c r="E92" s="23" t="s">
        <v>39</v>
      </c>
    </row>
    <row r="93" spans="1:18" ht="89.25" x14ac:dyDescent="0.2">
      <c r="A93" s="24" t="s">
        <v>44</v>
      </c>
      <c r="E93" s="25" t="s">
        <v>141</v>
      </c>
    </row>
    <row r="94" spans="1:18" ht="369.75" x14ac:dyDescent="0.2">
      <c r="A94" t="s">
        <v>46</v>
      </c>
      <c r="E94" s="23" t="s">
        <v>142</v>
      </c>
    </row>
    <row r="95" spans="1:18" x14ac:dyDescent="0.2">
      <c r="A95" s="13" t="s">
        <v>37</v>
      </c>
      <c r="B95" s="17" t="s">
        <v>143</v>
      </c>
      <c r="C95" s="17" t="s">
        <v>144</v>
      </c>
      <c r="D95" s="13" t="s">
        <v>39</v>
      </c>
      <c r="E95" s="18" t="s">
        <v>145</v>
      </c>
      <c r="F95" s="19" t="s">
        <v>41</v>
      </c>
      <c r="G95" s="20">
        <v>3.3</v>
      </c>
      <c r="H95" s="21">
        <v>0</v>
      </c>
      <c r="I95" s="21">
        <f>ROUND(ROUND(H95,2)*ROUND(G95,3),2)</f>
        <v>0</v>
      </c>
      <c r="J95" s="19" t="s">
        <v>42</v>
      </c>
      <c r="O95">
        <f>(I95*21)/100</f>
        <v>0</v>
      </c>
      <c r="P95" t="s">
        <v>13</v>
      </c>
    </row>
    <row r="96" spans="1:18" x14ac:dyDescent="0.2">
      <c r="A96" s="22" t="s">
        <v>43</v>
      </c>
      <c r="E96" s="23" t="s">
        <v>39</v>
      </c>
    </row>
    <row r="97" spans="1:18" ht="89.25" x14ac:dyDescent="0.2">
      <c r="A97" s="24" t="s">
        <v>44</v>
      </c>
      <c r="E97" s="25" t="s">
        <v>146</v>
      </c>
    </row>
    <row r="98" spans="1:18" ht="38.25" x14ac:dyDescent="0.2">
      <c r="A98" t="s">
        <v>46</v>
      </c>
      <c r="E98" s="23" t="s">
        <v>147</v>
      </c>
    </row>
    <row r="99" spans="1:18" x14ac:dyDescent="0.2">
      <c r="A99" s="13" t="s">
        <v>37</v>
      </c>
      <c r="B99" s="17" t="s">
        <v>148</v>
      </c>
      <c r="C99" s="17" t="s">
        <v>149</v>
      </c>
      <c r="D99" s="13" t="s">
        <v>39</v>
      </c>
      <c r="E99" s="18" t="s">
        <v>150</v>
      </c>
      <c r="F99" s="19" t="s">
        <v>41</v>
      </c>
      <c r="G99" s="20">
        <v>0.318</v>
      </c>
      <c r="H99" s="21">
        <v>0</v>
      </c>
      <c r="I99" s="21">
        <f>ROUND(ROUND(H99,2)*ROUND(G99,3),2)</f>
        <v>0</v>
      </c>
      <c r="J99" s="19" t="s">
        <v>42</v>
      </c>
      <c r="O99">
        <f>(I99*21)/100</f>
        <v>0</v>
      </c>
      <c r="P99" t="s">
        <v>13</v>
      </c>
    </row>
    <row r="100" spans="1:18" x14ac:dyDescent="0.2">
      <c r="A100" s="22" t="s">
        <v>43</v>
      </c>
      <c r="E100" s="23" t="s">
        <v>39</v>
      </c>
    </row>
    <row r="101" spans="1:18" ht="76.5" x14ac:dyDescent="0.2">
      <c r="A101" s="24" t="s">
        <v>44</v>
      </c>
      <c r="E101" s="25" t="s">
        <v>151</v>
      </c>
    </row>
    <row r="102" spans="1:18" ht="38.25" x14ac:dyDescent="0.2">
      <c r="A102" t="s">
        <v>46</v>
      </c>
      <c r="E102" s="23" t="s">
        <v>152</v>
      </c>
    </row>
    <row r="103" spans="1:18" ht="12.75" customHeight="1" x14ac:dyDescent="0.2">
      <c r="A103" s="5" t="s">
        <v>35</v>
      </c>
      <c r="B103" s="5"/>
      <c r="C103" s="26" t="s">
        <v>153</v>
      </c>
      <c r="D103" s="5"/>
      <c r="E103" s="15" t="s">
        <v>154</v>
      </c>
      <c r="F103" s="5"/>
      <c r="G103" s="5"/>
      <c r="H103" s="5"/>
      <c r="I103" s="27">
        <f>0+Q103</f>
        <v>0</v>
      </c>
      <c r="J103" s="5"/>
      <c r="O103">
        <f>0+R103</f>
        <v>0</v>
      </c>
      <c r="Q103">
        <f>0+I104+I108+I112+I116+I120+I124+I128+I132+I136+I140+I144</f>
        <v>0</v>
      </c>
      <c r="R103">
        <f>0+O104+O108+O112+O116+O120+O124+O128+O132+O136+O140+O144</f>
        <v>0</v>
      </c>
    </row>
    <row r="104" spans="1:18" x14ac:dyDescent="0.2">
      <c r="A104" s="13" t="s">
        <v>37</v>
      </c>
      <c r="B104" s="17" t="s">
        <v>155</v>
      </c>
      <c r="C104" s="17" t="s">
        <v>156</v>
      </c>
      <c r="D104" s="13" t="s">
        <v>39</v>
      </c>
      <c r="E104" s="18" t="s">
        <v>157</v>
      </c>
      <c r="F104" s="19" t="s">
        <v>41</v>
      </c>
      <c r="G104" s="20">
        <v>69.375</v>
      </c>
      <c r="H104" s="21">
        <v>0</v>
      </c>
      <c r="I104" s="21">
        <f>ROUND(ROUND(H104,2)*ROUND(G104,3),2)</f>
        <v>0</v>
      </c>
      <c r="J104" s="19" t="s">
        <v>42</v>
      </c>
      <c r="O104">
        <f>(I104*21)/100</f>
        <v>0</v>
      </c>
      <c r="P104" t="s">
        <v>13</v>
      </c>
    </row>
    <row r="105" spans="1:18" x14ac:dyDescent="0.2">
      <c r="A105" s="22" t="s">
        <v>43</v>
      </c>
      <c r="E105" s="23" t="s">
        <v>39</v>
      </c>
    </row>
    <row r="106" spans="1:18" ht="76.5" x14ac:dyDescent="0.2">
      <c r="A106" s="24" t="s">
        <v>44</v>
      </c>
      <c r="E106" s="25" t="s">
        <v>158</v>
      </c>
    </row>
    <row r="107" spans="1:18" ht="51" x14ac:dyDescent="0.2">
      <c r="A107" t="s">
        <v>46</v>
      </c>
      <c r="E107" s="23" t="s">
        <v>159</v>
      </c>
    </row>
    <row r="108" spans="1:18" x14ac:dyDescent="0.2">
      <c r="A108" s="13" t="s">
        <v>37</v>
      </c>
      <c r="B108" s="17" t="s">
        <v>160</v>
      </c>
      <c r="C108" s="17" t="s">
        <v>161</v>
      </c>
      <c r="D108" s="13" t="s">
        <v>39</v>
      </c>
      <c r="E108" s="18" t="s">
        <v>162</v>
      </c>
      <c r="F108" s="19" t="s">
        <v>83</v>
      </c>
      <c r="G108" s="20">
        <v>110.25</v>
      </c>
      <c r="H108" s="21">
        <v>0</v>
      </c>
      <c r="I108" s="21">
        <f>ROUND(ROUND(H108,2)*ROUND(G108,3),2)</f>
        <v>0</v>
      </c>
      <c r="J108" s="19" t="s">
        <v>42</v>
      </c>
      <c r="O108">
        <f>(I108*21)/100</f>
        <v>0</v>
      </c>
      <c r="P108" t="s">
        <v>13</v>
      </c>
    </row>
    <row r="109" spans="1:18" x14ac:dyDescent="0.2">
      <c r="A109" s="22" t="s">
        <v>43</v>
      </c>
      <c r="E109" s="23" t="s">
        <v>39</v>
      </c>
    </row>
    <row r="110" spans="1:18" ht="63.75" x14ac:dyDescent="0.2">
      <c r="A110" s="24" t="s">
        <v>44</v>
      </c>
      <c r="E110" s="25" t="s">
        <v>163</v>
      </c>
    </row>
    <row r="111" spans="1:18" ht="51" x14ac:dyDescent="0.2">
      <c r="A111" t="s">
        <v>46</v>
      </c>
      <c r="E111" s="23" t="s">
        <v>159</v>
      </c>
    </row>
    <row r="112" spans="1:18" x14ac:dyDescent="0.2">
      <c r="A112" s="13" t="s">
        <v>37</v>
      </c>
      <c r="B112" s="17" t="s">
        <v>164</v>
      </c>
      <c r="C112" s="17" t="s">
        <v>165</v>
      </c>
      <c r="D112" s="13" t="s">
        <v>39</v>
      </c>
      <c r="E112" s="18" t="s">
        <v>166</v>
      </c>
      <c r="F112" s="19" t="s">
        <v>83</v>
      </c>
      <c r="G112" s="20">
        <v>156.75</v>
      </c>
      <c r="H112" s="21">
        <v>0</v>
      </c>
      <c r="I112" s="21">
        <f>ROUND(ROUND(H112,2)*ROUND(G112,3),2)</f>
        <v>0</v>
      </c>
      <c r="J112" s="19" t="s">
        <v>42</v>
      </c>
      <c r="O112">
        <f>(I112*21)/100</f>
        <v>0</v>
      </c>
      <c r="P112" t="s">
        <v>13</v>
      </c>
    </row>
    <row r="113" spans="1:16" x14ac:dyDescent="0.2">
      <c r="A113" s="22" t="s">
        <v>43</v>
      </c>
      <c r="E113" s="23" t="s">
        <v>39</v>
      </c>
    </row>
    <row r="114" spans="1:16" ht="102" x14ac:dyDescent="0.2">
      <c r="A114" s="24" t="s">
        <v>44</v>
      </c>
      <c r="E114" s="25" t="s">
        <v>167</v>
      </c>
    </row>
    <row r="115" spans="1:16" ht="51" x14ac:dyDescent="0.2">
      <c r="A115" t="s">
        <v>46</v>
      </c>
      <c r="E115" s="23" t="s">
        <v>159</v>
      </c>
    </row>
    <row r="116" spans="1:16" x14ac:dyDescent="0.2">
      <c r="A116" s="13" t="s">
        <v>37</v>
      </c>
      <c r="B116" s="17" t="s">
        <v>168</v>
      </c>
      <c r="C116" s="17" t="s">
        <v>169</v>
      </c>
      <c r="D116" s="13" t="s">
        <v>39</v>
      </c>
      <c r="E116" s="18" t="s">
        <v>170</v>
      </c>
      <c r="F116" s="19" t="s">
        <v>83</v>
      </c>
      <c r="G116" s="20">
        <v>8.5</v>
      </c>
      <c r="H116" s="21">
        <v>0</v>
      </c>
      <c r="I116" s="21">
        <f>ROUND(ROUND(H116,2)*ROUND(G116,3),2)</f>
        <v>0</v>
      </c>
      <c r="J116" s="19" t="s">
        <v>42</v>
      </c>
      <c r="O116">
        <f>(I116*21)/100</f>
        <v>0</v>
      </c>
      <c r="P116" t="s">
        <v>13</v>
      </c>
    </row>
    <row r="117" spans="1:16" x14ac:dyDescent="0.2">
      <c r="A117" s="22" t="s">
        <v>43</v>
      </c>
      <c r="E117" s="23" t="s">
        <v>39</v>
      </c>
    </row>
    <row r="118" spans="1:16" ht="63.75" x14ac:dyDescent="0.2">
      <c r="A118" s="24" t="s">
        <v>44</v>
      </c>
      <c r="E118" s="25" t="s">
        <v>171</v>
      </c>
    </row>
    <row r="119" spans="1:16" ht="38.25" x14ac:dyDescent="0.2">
      <c r="A119" t="s">
        <v>46</v>
      </c>
      <c r="E119" s="23" t="s">
        <v>172</v>
      </c>
    </row>
    <row r="120" spans="1:16" x14ac:dyDescent="0.2">
      <c r="A120" s="13" t="s">
        <v>37</v>
      </c>
      <c r="B120" s="17" t="s">
        <v>173</v>
      </c>
      <c r="C120" s="17" t="s">
        <v>174</v>
      </c>
      <c r="D120" s="13" t="s">
        <v>39</v>
      </c>
      <c r="E120" s="18" t="s">
        <v>175</v>
      </c>
      <c r="F120" s="19" t="s">
        <v>83</v>
      </c>
      <c r="G120" s="20">
        <v>110.25</v>
      </c>
      <c r="H120" s="21">
        <v>0</v>
      </c>
      <c r="I120" s="21">
        <f>ROUND(ROUND(H120,2)*ROUND(G120,3),2)</f>
        <v>0</v>
      </c>
      <c r="J120" s="19" t="s">
        <v>42</v>
      </c>
      <c r="O120">
        <f>(I120*21)/100</f>
        <v>0</v>
      </c>
      <c r="P120" t="s">
        <v>13</v>
      </c>
    </row>
    <row r="121" spans="1:16" x14ac:dyDescent="0.2">
      <c r="A121" s="22" t="s">
        <v>43</v>
      </c>
      <c r="E121" s="23" t="s">
        <v>39</v>
      </c>
    </row>
    <row r="122" spans="1:16" ht="63.75" x14ac:dyDescent="0.2">
      <c r="A122" s="24" t="s">
        <v>44</v>
      </c>
      <c r="E122" s="25" t="s">
        <v>176</v>
      </c>
    </row>
    <row r="123" spans="1:16" ht="51" x14ac:dyDescent="0.2">
      <c r="A123" t="s">
        <v>46</v>
      </c>
      <c r="E123" s="23" t="s">
        <v>177</v>
      </c>
    </row>
    <row r="124" spans="1:16" x14ac:dyDescent="0.2">
      <c r="A124" s="13" t="s">
        <v>37</v>
      </c>
      <c r="B124" s="17" t="s">
        <v>178</v>
      </c>
      <c r="C124" s="17" t="s">
        <v>179</v>
      </c>
      <c r="D124" s="13" t="s">
        <v>39</v>
      </c>
      <c r="E124" s="18" t="s">
        <v>180</v>
      </c>
      <c r="F124" s="19" t="s">
        <v>83</v>
      </c>
      <c r="G124" s="20">
        <v>107.1</v>
      </c>
      <c r="H124" s="21">
        <v>0</v>
      </c>
      <c r="I124" s="21">
        <f>ROUND(ROUND(H124,2)*ROUND(G124,3),2)</f>
        <v>0</v>
      </c>
      <c r="J124" s="19" t="s">
        <v>42</v>
      </c>
      <c r="O124">
        <f>(I124*21)/100</f>
        <v>0</v>
      </c>
      <c r="P124" t="s">
        <v>13</v>
      </c>
    </row>
    <row r="125" spans="1:16" x14ac:dyDescent="0.2">
      <c r="A125" s="22" t="s">
        <v>43</v>
      </c>
      <c r="E125" s="23" t="s">
        <v>39</v>
      </c>
    </row>
    <row r="126" spans="1:16" ht="76.5" x14ac:dyDescent="0.2">
      <c r="A126" s="24" t="s">
        <v>44</v>
      </c>
      <c r="E126" s="25" t="s">
        <v>181</v>
      </c>
    </row>
    <row r="127" spans="1:16" ht="51" x14ac:dyDescent="0.2">
      <c r="A127" t="s">
        <v>46</v>
      </c>
      <c r="E127" s="23" t="s">
        <v>177</v>
      </c>
    </row>
    <row r="128" spans="1:16" x14ac:dyDescent="0.2">
      <c r="A128" s="13" t="s">
        <v>37</v>
      </c>
      <c r="B128" s="17" t="s">
        <v>182</v>
      </c>
      <c r="C128" s="17" t="s">
        <v>183</v>
      </c>
      <c r="D128" s="13" t="s">
        <v>39</v>
      </c>
      <c r="E128" s="18" t="s">
        <v>184</v>
      </c>
      <c r="F128" s="19" t="s">
        <v>83</v>
      </c>
      <c r="G128" s="20">
        <v>203.77500000000001</v>
      </c>
      <c r="H128" s="21">
        <v>0</v>
      </c>
      <c r="I128" s="21">
        <f>ROUND(ROUND(H128,2)*ROUND(G128,3),2)</f>
        <v>0</v>
      </c>
      <c r="J128" s="19" t="s">
        <v>42</v>
      </c>
      <c r="O128">
        <f>(I128*21)/100</f>
        <v>0</v>
      </c>
      <c r="P128" t="s">
        <v>13</v>
      </c>
    </row>
    <row r="129" spans="1:16" x14ac:dyDescent="0.2">
      <c r="A129" s="22" t="s">
        <v>43</v>
      </c>
      <c r="E129" s="23" t="s">
        <v>39</v>
      </c>
    </row>
    <row r="130" spans="1:16" ht="89.25" x14ac:dyDescent="0.2">
      <c r="A130" s="24" t="s">
        <v>44</v>
      </c>
      <c r="E130" s="25" t="s">
        <v>185</v>
      </c>
    </row>
    <row r="131" spans="1:16" ht="51" x14ac:dyDescent="0.2">
      <c r="A131" t="s">
        <v>46</v>
      </c>
      <c r="E131" s="23" t="s">
        <v>186</v>
      </c>
    </row>
    <row r="132" spans="1:16" x14ac:dyDescent="0.2">
      <c r="A132" s="13" t="s">
        <v>37</v>
      </c>
      <c r="B132" s="17" t="s">
        <v>187</v>
      </c>
      <c r="C132" s="17" t="s">
        <v>188</v>
      </c>
      <c r="D132" s="13" t="s">
        <v>39</v>
      </c>
      <c r="E132" s="18" t="s">
        <v>189</v>
      </c>
      <c r="F132" s="19" t="s">
        <v>83</v>
      </c>
      <c r="G132" s="20">
        <v>105</v>
      </c>
      <c r="H132" s="21">
        <v>0</v>
      </c>
      <c r="I132" s="21">
        <f>ROUND(ROUND(H132,2)*ROUND(G132,3),2)</f>
        <v>0</v>
      </c>
      <c r="J132" s="19" t="s">
        <v>42</v>
      </c>
      <c r="O132">
        <f>(I132*21)/100</f>
        <v>0</v>
      </c>
      <c r="P132" t="s">
        <v>13</v>
      </c>
    </row>
    <row r="133" spans="1:16" x14ac:dyDescent="0.2">
      <c r="A133" s="22" t="s">
        <v>43</v>
      </c>
      <c r="E133" s="23" t="s">
        <v>39</v>
      </c>
    </row>
    <row r="134" spans="1:16" ht="76.5" x14ac:dyDescent="0.2">
      <c r="A134" s="24" t="s">
        <v>44</v>
      </c>
      <c r="E134" s="25" t="s">
        <v>190</v>
      </c>
    </row>
    <row r="135" spans="1:16" ht="140.25" x14ac:dyDescent="0.2">
      <c r="A135" t="s">
        <v>46</v>
      </c>
      <c r="E135" s="23" t="s">
        <v>191</v>
      </c>
    </row>
    <row r="136" spans="1:16" x14ac:dyDescent="0.2">
      <c r="A136" s="13" t="s">
        <v>37</v>
      </c>
      <c r="B136" s="17" t="s">
        <v>192</v>
      </c>
      <c r="C136" s="17" t="s">
        <v>193</v>
      </c>
      <c r="D136" s="13" t="s">
        <v>39</v>
      </c>
      <c r="E136" s="18" t="s">
        <v>194</v>
      </c>
      <c r="F136" s="19" t="s">
        <v>83</v>
      </c>
      <c r="G136" s="20">
        <v>107.1</v>
      </c>
      <c r="H136" s="21">
        <v>0</v>
      </c>
      <c r="I136" s="21">
        <f>ROUND(ROUND(H136,2)*ROUND(G136,3),2)</f>
        <v>0</v>
      </c>
      <c r="J136" s="19" t="s">
        <v>42</v>
      </c>
      <c r="O136">
        <f>(I136*21)/100</f>
        <v>0</v>
      </c>
      <c r="P136" t="s">
        <v>13</v>
      </c>
    </row>
    <row r="137" spans="1:16" x14ac:dyDescent="0.2">
      <c r="A137" s="22" t="s">
        <v>43</v>
      </c>
      <c r="E137" s="23" t="s">
        <v>39</v>
      </c>
    </row>
    <row r="138" spans="1:16" ht="76.5" x14ac:dyDescent="0.2">
      <c r="A138" s="24" t="s">
        <v>44</v>
      </c>
      <c r="E138" s="25" t="s">
        <v>195</v>
      </c>
    </row>
    <row r="139" spans="1:16" ht="140.25" x14ac:dyDescent="0.2">
      <c r="A139" t="s">
        <v>46</v>
      </c>
      <c r="E139" s="23" t="s">
        <v>191</v>
      </c>
    </row>
    <row r="140" spans="1:16" x14ac:dyDescent="0.2">
      <c r="A140" s="13" t="s">
        <v>37</v>
      </c>
      <c r="B140" s="17" t="s">
        <v>196</v>
      </c>
      <c r="C140" s="17" t="s">
        <v>197</v>
      </c>
      <c r="D140" s="13" t="s">
        <v>39</v>
      </c>
      <c r="E140" s="18" t="s">
        <v>198</v>
      </c>
      <c r="F140" s="19" t="s">
        <v>83</v>
      </c>
      <c r="G140" s="20">
        <v>33</v>
      </c>
      <c r="H140" s="21">
        <v>0</v>
      </c>
      <c r="I140" s="21">
        <f>ROUND(ROUND(H140,2)*ROUND(G140,3),2)</f>
        <v>0</v>
      </c>
      <c r="J140" s="19" t="s">
        <v>42</v>
      </c>
      <c r="O140">
        <f>(I140*21)/100</f>
        <v>0</v>
      </c>
      <c r="P140" t="s">
        <v>13</v>
      </c>
    </row>
    <row r="141" spans="1:16" x14ac:dyDescent="0.2">
      <c r="A141" s="22" t="s">
        <v>43</v>
      </c>
      <c r="E141" s="23" t="s">
        <v>39</v>
      </c>
    </row>
    <row r="142" spans="1:16" ht="89.25" x14ac:dyDescent="0.2">
      <c r="A142" s="24" t="s">
        <v>44</v>
      </c>
      <c r="E142" s="25" t="s">
        <v>199</v>
      </c>
    </row>
    <row r="143" spans="1:16" ht="165.75" x14ac:dyDescent="0.2">
      <c r="A143" t="s">
        <v>46</v>
      </c>
      <c r="E143" s="23" t="s">
        <v>200</v>
      </c>
    </row>
    <row r="144" spans="1:16" ht="25.5" x14ac:dyDescent="0.2">
      <c r="A144" s="13" t="s">
        <v>37</v>
      </c>
      <c r="B144" s="17" t="s">
        <v>201</v>
      </c>
      <c r="C144" s="17" t="s">
        <v>202</v>
      </c>
      <c r="D144" s="13" t="s">
        <v>39</v>
      </c>
      <c r="E144" s="18" t="s">
        <v>203</v>
      </c>
      <c r="F144" s="19" t="s">
        <v>83</v>
      </c>
      <c r="G144" s="20">
        <v>3</v>
      </c>
      <c r="H144" s="21">
        <v>0</v>
      </c>
      <c r="I144" s="21">
        <f>ROUND(ROUND(H144,2)*ROUND(G144,3),2)</f>
        <v>0</v>
      </c>
      <c r="J144" s="19" t="s">
        <v>42</v>
      </c>
      <c r="O144">
        <f>(I144*21)/100</f>
        <v>0</v>
      </c>
      <c r="P144" t="s">
        <v>13</v>
      </c>
    </row>
    <row r="145" spans="1:18" x14ac:dyDescent="0.2">
      <c r="A145" s="22" t="s">
        <v>43</v>
      </c>
      <c r="E145" s="23" t="s">
        <v>39</v>
      </c>
    </row>
    <row r="146" spans="1:18" ht="76.5" x14ac:dyDescent="0.2">
      <c r="A146" s="24" t="s">
        <v>44</v>
      </c>
      <c r="E146" s="25" t="s">
        <v>204</v>
      </c>
    </row>
    <row r="147" spans="1:18" ht="165.75" x14ac:dyDescent="0.2">
      <c r="A147" t="s">
        <v>46</v>
      </c>
      <c r="E147" s="23" t="s">
        <v>200</v>
      </c>
    </row>
    <row r="148" spans="1:18" ht="12.75" customHeight="1" x14ac:dyDescent="0.2">
      <c r="A148" s="5" t="s">
        <v>35</v>
      </c>
      <c r="B148" s="5"/>
      <c r="C148" s="26" t="s">
        <v>205</v>
      </c>
      <c r="D148" s="5"/>
      <c r="E148" s="15" t="s">
        <v>206</v>
      </c>
      <c r="F148" s="5"/>
      <c r="G148" s="5"/>
      <c r="H148" s="5"/>
      <c r="I148" s="27">
        <f>0+Q148</f>
        <v>0</v>
      </c>
      <c r="J148" s="5"/>
      <c r="O148">
        <f>0+R148</f>
        <v>0</v>
      </c>
      <c r="Q148">
        <f>0+I149+I153</f>
        <v>0</v>
      </c>
      <c r="R148">
        <f>0+O149+O153</f>
        <v>0</v>
      </c>
    </row>
    <row r="149" spans="1:18" x14ac:dyDescent="0.2">
      <c r="A149" s="13" t="s">
        <v>37</v>
      </c>
      <c r="B149" s="17" t="s">
        <v>207</v>
      </c>
      <c r="C149" s="17" t="s">
        <v>208</v>
      </c>
      <c r="D149" s="13" t="s">
        <v>39</v>
      </c>
      <c r="E149" s="18" t="s">
        <v>209</v>
      </c>
      <c r="F149" s="19" t="s">
        <v>53</v>
      </c>
      <c r="G149" s="20">
        <v>15</v>
      </c>
      <c r="H149" s="21">
        <v>0</v>
      </c>
      <c r="I149" s="21">
        <f>ROUND(ROUND(H149,2)*ROUND(G149,3),2)</f>
        <v>0</v>
      </c>
      <c r="J149" s="19" t="s">
        <v>42</v>
      </c>
      <c r="O149">
        <f>(I149*21)/100</f>
        <v>0</v>
      </c>
      <c r="P149" t="s">
        <v>13</v>
      </c>
    </row>
    <row r="150" spans="1:18" x14ac:dyDescent="0.2">
      <c r="A150" s="22" t="s">
        <v>43</v>
      </c>
      <c r="E150" s="23" t="s">
        <v>39</v>
      </c>
    </row>
    <row r="151" spans="1:18" ht="63.75" x14ac:dyDescent="0.2">
      <c r="A151" s="24" t="s">
        <v>44</v>
      </c>
      <c r="E151" s="25" t="s">
        <v>210</v>
      </c>
    </row>
    <row r="152" spans="1:18" ht="255" x14ac:dyDescent="0.2">
      <c r="A152" t="s">
        <v>46</v>
      </c>
      <c r="E152" s="23" t="s">
        <v>211</v>
      </c>
    </row>
    <row r="153" spans="1:18" x14ac:dyDescent="0.2">
      <c r="A153" s="13" t="s">
        <v>37</v>
      </c>
      <c r="B153" s="17" t="s">
        <v>212</v>
      </c>
      <c r="C153" s="17" t="s">
        <v>213</v>
      </c>
      <c r="D153" s="13" t="s">
        <v>39</v>
      </c>
      <c r="E153" s="18" t="s">
        <v>214</v>
      </c>
      <c r="F153" s="19" t="s">
        <v>53</v>
      </c>
      <c r="G153" s="20">
        <v>36</v>
      </c>
      <c r="H153" s="21">
        <v>0</v>
      </c>
      <c r="I153" s="21">
        <f>ROUND(ROUND(H153,2)*ROUND(G153,3),2)</f>
        <v>0</v>
      </c>
      <c r="J153" s="19" t="s">
        <v>42</v>
      </c>
      <c r="O153">
        <f>(I153*21)/100</f>
        <v>0</v>
      </c>
      <c r="P153" t="s">
        <v>13</v>
      </c>
    </row>
    <row r="154" spans="1:18" x14ac:dyDescent="0.2">
      <c r="A154" s="22" t="s">
        <v>43</v>
      </c>
      <c r="E154" s="23" t="s">
        <v>39</v>
      </c>
    </row>
    <row r="155" spans="1:18" ht="63.75" x14ac:dyDescent="0.2">
      <c r="A155" s="24" t="s">
        <v>44</v>
      </c>
      <c r="E155" s="25" t="s">
        <v>215</v>
      </c>
    </row>
    <row r="156" spans="1:18" ht="242.25" x14ac:dyDescent="0.2">
      <c r="A156" t="s">
        <v>46</v>
      </c>
      <c r="E156" s="23" t="s">
        <v>216</v>
      </c>
    </row>
    <row r="157" spans="1:18" ht="12.75" customHeight="1" x14ac:dyDescent="0.2">
      <c r="A157" s="5" t="s">
        <v>35</v>
      </c>
      <c r="B157" s="5"/>
      <c r="C157" s="26" t="s">
        <v>217</v>
      </c>
      <c r="D157" s="5"/>
      <c r="E157" s="15" t="s">
        <v>218</v>
      </c>
      <c r="F157" s="5"/>
      <c r="G157" s="5"/>
      <c r="H157" s="5"/>
      <c r="I157" s="27">
        <f>0+Q157</f>
        <v>0</v>
      </c>
      <c r="J157" s="5"/>
      <c r="O157">
        <f>0+R157</f>
        <v>0</v>
      </c>
      <c r="Q157">
        <f>0+I158+I162+I166+I170+I174+I178+I182+I186+I190+I194+I198+I202+I206+I210+I214+I218</f>
        <v>0</v>
      </c>
      <c r="R157">
        <f>0+O158+O162+O166+O170+O174+O178+O182+O186+O190+O194+O198+O202+O206+O210+O214+O218</f>
        <v>0</v>
      </c>
    </row>
    <row r="158" spans="1:18" ht="25.5" x14ac:dyDescent="0.2">
      <c r="A158" s="13" t="s">
        <v>37</v>
      </c>
      <c r="B158" s="17" t="s">
        <v>219</v>
      </c>
      <c r="C158" s="17" t="s">
        <v>220</v>
      </c>
      <c r="D158" s="13" t="s">
        <v>39</v>
      </c>
      <c r="E158" s="18" t="s">
        <v>221</v>
      </c>
      <c r="F158" s="19" t="s">
        <v>113</v>
      </c>
      <c r="G158" s="20">
        <v>1</v>
      </c>
      <c r="H158" s="21">
        <v>0</v>
      </c>
      <c r="I158" s="21">
        <f>ROUND(ROUND(H158,2)*ROUND(G158,3),2)</f>
        <v>0</v>
      </c>
      <c r="J158" s="19" t="s">
        <v>42</v>
      </c>
      <c r="O158">
        <f>(I158*21)/100</f>
        <v>0</v>
      </c>
      <c r="P158" t="s">
        <v>13</v>
      </c>
    </row>
    <row r="159" spans="1:18" x14ac:dyDescent="0.2">
      <c r="A159" s="22" t="s">
        <v>43</v>
      </c>
      <c r="E159" s="23" t="s">
        <v>39</v>
      </c>
    </row>
    <row r="160" spans="1:18" ht="63.75" x14ac:dyDescent="0.2">
      <c r="A160" s="24" t="s">
        <v>44</v>
      </c>
      <c r="E160" s="25" t="s">
        <v>222</v>
      </c>
    </row>
    <row r="161" spans="1:16" ht="63.75" x14ac:dyDescent="0.2">
      <c r="A161" t="s">
        <v>46</v>
      </c>
      <c r="E161" s="23" t="s">
        <v>223</v>
      </c>
    </row>
    <row r="162" spans="1:16" ht="25.5" x14ac:dyDescent="0.2">
      <c r="A162" s="13" t="s">
        <v>37</v>
      </c>
      <c r="B162" s="17" t="s">
        <v>224</v>
      </c>
      <c r="C162" s="17" t="s">
        <v>225</v>
      </c>
      <c r="D162" s="13" t="s">
        <v>39</v>
      </c>
      <c r="E162" s="18" t="s">
        <v>226</v>
      </c>
      <c r="F162" s="19" t="s">
        <v>113</v>
      </c>
      <c r="G162" s="20">
        <v>1</v>
      </c>
      <c r="H162" s="21">
        <v>0</v>
      </c>
      <c r="I162" s="21">
        <f>ROUND(ROUND(H162,2)*ROUND(G162,3),2)</f>
        <v>0</v>
      </c>
      <c r="J162" s="19" t="s">
        <v>42</v>
      </c>
      <c r="O162">
        <f>(I162*21)/100</f>
        <v>0</v>
      </c>
      <c r="P162" t="s">
        <v>13</v>
      </c>
    </row>
    <row r="163" spans="1:16" x14ac:dyDescent="0.2">
      <c r="A163" s="22" t="s">
        <v>43</v>
      </c>
      <c r="E163" s="23" t="s">
        <v>39</v>
      </c>
    </row>
    <row r="164" spans="1:16" ht="63.75" x14ac:dyDescent="0.2">
      <c r="A164" s="24" t="s">
        <v>44</v>
      </c>
      <c r="E164" s="25" t="s">
        <v>227</v>
      </c>
    </row>
    <row r="165" spans="1:16" ht="25.5" x14ac:dyDescent="0.2">
      <c r="A165" t="s">
        <v>46</v>
      </c>
      <c r="E165" s="23" t="s">
        <v>228</v>
      </c>
    </row>
    <row r="166" spans="1:16" x14ac:dyDescent="0.2">
      <c r="A166" s="13" t="s">
        <v>37</v>
      </c>
      <c r="B166" s="17" t="s">
        <v>229</v>
      </c>
      <c r="C166" s="17" t="s">
        <v>230</v>
      </c>
      <c r="D166" s="13" t="s">
        <v>39</v>
      </c>
      <c r="E166" s="18" t="s">
        <v>231</v>
      </c>
      <c r="F166" s="19" t="s">
        <v>113</v>
      </c>
      <c r="G166" s="20">
        <v>1</v>
      </c>
      <c r="H166" s="21">
        <v>0</v>
      </c>
      <c r="I166" s="21">
        <f>ROUND(ROUND(H166,2)*ROUND(G166,3),2)</f>
        <v>0</v>
      </c>
      <c r="J166" s="19" t="s">
        <v>42</v>
      </c>
      <c r="O166">
        <f>(I166*21)/100</f>
        <v>0</v>
      </c>
      <c r="P166" t="s">
        <v>13</v>
      </c>
    </row>
    <row r="167" spans="1:16" x14ac:dyDescent="0.2">
      <c r="A167" s="22" t="s">
        <v>43</v>
      </c>
      <c r="E167" s="23" t="s">
        <v>39</v>
      </c>
    </row>
    <row r="168" spans="1:16" ht="63.75" x14ac:dyDescent="0.2">
      <c r="A168" s="24" t="s">
        <v>44</v>
      </c>
      <c r="E168" s="25" t="s">
        <v>222</v>
      </c>
    </row>
    <row r="169" spans="1:16" ht="63.75" x14ac:dyDescent="0.2">
      <c r="A169" t="s">
        <v>46</v>
      </c>
      <c r="E169" s="23" t="s">
        <v>232</v>
      </c>
    </row>
    <row r="170" spans="1:16" x14ac:dyDescent="0.2">
      <c r="A170" s="13" t="s">
        <v>37</v>
      </c>
      <c r="B170" s="17" t="s">
        <v>136</v>
      </c>
      <c r="C170" s="17" t="s">
        <v>233</v>
      </c>
      <c r="D170" s="13" t="s">
        <v>39</v>
      </c>
      <c r="E170" s="18" t="s">
        <v>234</v>
      </c>
      <c r="F170" s="19" t="s">
        <v>113</v>
      </c>
      <c r="G170" s="20">
        <v>1</v>
      </c>
      <c r="H170" s="21">
        <v>0</v>
      </c>
      <c r="I170" s="21">
        <f>ROUND(ROUND(H170,2)*ROUND(G170,3),2)</f>
        <v>0</v>
      </c>
      <c r="J170" s="19" t="s">
        <v>42</v>
      </c>
      <c r="O170">
        <f>(I170*21)/100</f>
        <v>0</v>
      </c>
      <c r="P170" t="s">
        <v>13</v>
      </c>
    </row>
    <row r="171" spans="1:16" x14ac:dyDescent="0.2">
      <c r="A171" s="22" t="s">
        <v>43</v>
      </c>
      <c r="E171" s="23" t="s">
        <v>39</v>
      </c>
    </row>
    <row r="172" spans="1:16" ht="63.75" x14ac:dyDescent="0.2">
      <c r="A172" s="24" t="s">
        <v>44</v>
      </c>
      <c r="E172" s="25" t="s">
        <v>222</v>
      </c>
    </row>
    <row r="173" spans="1:16" ht="25.5" x14ac:dyDescent="0.2">
      <c r="A173" t="s">
        <v>46</v>
      </c>
      <c r="E173" s="23" t="s">
        <v>228</v>
      </c>
    </row>
    <row r="174" spans="1:16" ht="25.5" x14ac:dyDescent="0.2">
      <c r="A174" s="13" t="s">
        <v>37</v>
      </c>
      <c r="B174" s="17" t="s">
        <v>235</v>
      </c>
      <c r="C174" s="17" t="s">
        <v>236</v>
      </c>
      <c r="D174" s="13" t="s">
        <v>39</v>
      </c>
      <c r="E174" s="18" t="s">
        <v>237</v>
      </c>
      <c r="F174" s="19" t="s">
        <v>83</v>
      </c>
      <c r="G174" s="20">
        <v>4</v>
      </c>
      <c r="H174" s="21">
        <v>0</v>
      </c>
      <c r="I174" s="21">
        <f>ROUND(ROUND(H174,2)*ROUND(G174,3),2)</f>
        <v>0</v>
      </c>
      <c r="J174" s="19" t="s">
        <v>42</v>
      </c>
      <c r="O174">
        <f>(I174*21)/100</f>
        <v>0</v>
      </c>
      <c r="P174" t="s">
        <v>13</v>
      </c>
    </row>
    <row r="175" spans="1:16" x14ac:dyDescent="0.2">
      <c r="A175" s="22" t="s">
        <v>43</v>
      </c>
      <c r="E175" s="23" t="s">
        <v>39</v>
      </c>
    </row>
    <row r="176" spans="1:16" ht="63.75" x14ac:dyDescent="0.2">
      <c r="A176" s="24" t="s">
        <v>44</v>
      </c>
      <c r="E176" s="25" t="s">
        <v>238</v>
      </c>
    </row>
    <row r="177" spans="1:16" ht="25.5" x14ac:dyDescent="0.2">
      <c r="A177" t="s">
        <v>46</v>
      </c>
      <c r="E177" s="23" t="s">
        <v>239</v>
      </c>
    </row>
    <row r="178" spans="1:16" x14ac:dyDescent="0.2">
      <c r="A178" s="13" t="s">
        <v>37</v>
      </c>
      <c r="B178" s="17" t="s">
        <v>240</v>
      </c>
      <c r="C178" s="17" t="s">
        <v>241</v>
      </c>
      <c r="D178" s="13" t="s">
        <v>39</v>
      </c>
      <c r="E178" s="18" t="s">
        <v>242</v>
      </c>
      <c r="F178" s="19" t="s">
        <v>53</v>
      </c>
      <c r="G178" s="20">
        <v>21</v>
      </c>
      <c r="H178" s="21">
        <v>0</v>
      </c>
      <c r="I178" s="21">
        <f>ROUND(ROUND(H178,2)*ROUND(G178,3),2)</f>
        <v>0</v>
      </c>
      <c r="J178" s="19" t="s">
        <v>42</v>
      </c>
      <c r="O178">
        <f>(I178*21)/100</f>
        <v>0</v>
      </c>
      <c r="P178" t="s">
        <v>13</v>
      </c>
    </row>
    <row r="179" spans="1:16" x14ac:dyDescent="0.2">
      <c r="A179" s="22" t="s">
        <v>43</v>
      </c>
      <c r="E179" s="23" t="s">
        <v>39</v>
      </c>
    </row>
    <row r="180" spans="1:16" ht="63.75" x14ac:dyDescent="0.2">
      <c r="A180" s="24" t="s">
        <v>44</v>
      </c>
      <c r="E180" s="25" t="s">
        <v>243</v>
      </c>
    </row>
    <row r="181" spans="1:16" ht="51" x14ac:dyDescent="0.2">
      <c r="A181" t="s">
        <v>46</v>
      </c>
      <c r="E181" s="23" t="s">
        <v>244</v>
      </c>
    </row>
    <row r="182" spans="1:16" x14ac:dyDescent="0.2">
      <c r="A182" s="13" t="s">
        <v>37</v>
      </c>
      <c r="B182" s="17" t="s">
        <v>245</v>
      </c>
      <c r="C182" s="17" t="s">
        <v>246</v>
      </c>
      <c r="D182" s="13" t="s">
        <v>39</v>
      </c>
      <c r="E182" s="18" t="s">
        <v>247</v>
      </c>
      <c r="F182" s="19" t="s">
        <v>53</v>
      </c>
      <c r="G182" s="20">
        <v>46</v>
      </c>
      <c r="H182" s="21">
        <v>0</v>
      </c>
      <c r="I182" s="21">
        <f>ROUND(ROUND(H182,2)*ROUND(G182,3),2)</f>
        <v>0</v>
      </c>
      <c r="J182" s="19" t="s">
        <v>42</v>
      </c>
      <c r="O182">
        <f>(I182*21)/100</f>
        <v>0</v>
      </c>
      <c r="P182" t="s">
        <v>13</v>
      </c>
    </row>
    <row r="183" spans="1:16" x14ac:dyDescent="0.2">
      <c r="A183" s="22" t="s">
        <v>43</v>
      </c>
      <c r="E183" s="23" t="s">
        <v>39</v>
      </c>
    </row>
    <row r="184" spans="1:16" ht="89.25" x14ac:dyDescent="0.2">
      <c r="A184" s="24" t="s">
        <v>44</v>
      </c>
      <c r="E184" s="25" t="s">
        <v>248</v>
      </c>
    </row>
    <row r="185" spans="1:16" ht="51" x14ac:dyDescent="0.2">
      <c r="A185" t="s">
        <v>46</v>
      </c>
      <c r="E185" s="23" t="s">
        <v>244</v>
      </c>
    </row>
    <row r="186" spans="1:16" x14ac:dyDescent="0.2">
      <c r="A186" s="13" t="s">
        <v>37</v>
      </c>
      <c r="B186" s="17" t="s">
        <v>249</v>
      </c>
      <c r="C186" s="17" t="s">
        <v>250</v>
      </c>
      <c r="D186" s="13" t="s">
        <v>39</v>
      </c>
      <c r="E186" s="18" t="s">
        <v>251</v>
      </c>
      <c r="F186" s="19" t="s">
        <v>53</v>
      </c>
      <c r="G186" s="20">
        <v>15</v>
      </c>
      <c r="H186" s="21">
        <v>0</v>
      </c>
      <c r="I186" s="21">
        <f>ROUND(ROUND(H186,2)*ROUND(G186,3),2)</f>
        <v>0</v>
      </c>
      <c r="J186" s="19" t="s">
        <v>42</v>
      </c>
      <c r="O186">
        <f>(I186*21)/100</f>
        <v>0</v>
      </c>
      <c r="P186" t="s">
        <v>13</v>
      </c>
    </row>
    <row r="187" spans="1:16" x14ac:dyDescent="0.2">
      <c r="A187" s="22" t="s">
        <v>43</v>
      </c>
      <c r="E187" s="23" t="s">
        <v>39</v>
      </c>
    </row>
    <row r="188" spans="1:16" ht="63.75" x14ac:dyDescent="0.2">
      <c r="A188" s="24" t="s">
        <v>44</v>
      </c>
      <c r="E188" s="25" t="s">
        <v>252</v>
      </c>
    </row>
    <row r="189" spans="1:16" ht="51" x14ac:dyDescent="0.2">
      <c r="A189" t="s">
        <v>46</v>
      </c>
      <c r="E189" s="23" t="s">
        <v>253</v>
      </c>
    </row>
    <row r="190" spans="1:16" x14ac:dyDescent="0.2">
      <c r="A190" s="13" t="s">
        <v>37</v>
      </c>
      <c r="B190" s="17" t="s">
        <v>254</v>
      </c>
      <c r="C190" s="17" t="s">
        <v>255</v>
      </c>
      <c r="D190" s="13" t="s">
        <v>39</v>
      </c>
      <c r="E190" s="18" t="s">
        <v>256</v>
      </c>
      <c r="F190" s="19" t="s">
        <v>53</v>
      </c>
      <c r="G190" s="20">
        <v>30</v>
      </c>
      <c r="H190" s="21">
        <v>0</v>
      </c>
      <c r="I190" s="21">
        <f>ROUND(ROUND(H190,2)*ROUND(G190,3),2)</f>
        <v>0</v>
      </c>
      <c r="J190" s="19" t="s">
        <v>42</v>
      </c>
      <c r="O190">
        <f>(I190*21)/100</f>
        <v>0</v>
      </c>
      <c r="P190" t="s">
        <v>13</v>
      </c>
    </row>
    <row r="191" spans="1:16" x14ac:dyDescent="0.2">
      <c r="A191" s="22" t="s">
        <v>43</v>
      </c>
      <c r="E191" s="23" t="s">
        <v>39</v>
      </c>
    </row>
    <row r="192" spans="1:16" ht="51" x14ac:dyDescent="0.2">
      <c r="A192" s="24" t="s">
        <v>44</v>
      </c>
      <c r="E192" s="25" t="s">
        <v>257</v>
      </c>
    </row>
    <row r="193" spans="1:16" ht="25.5" x14ac:dyDescent="0.2">
      <c r="A193" t="s">
        <v>46</v>
      </c>
      <c r="E193" s="23" t="s">
        <v>258</v>
      </c>
    </row>
    <row r="194" spans="1:16" x14ac:dyDescent="0.2">
      <c r="A194" s="13" t="s">
        <v>37</v>
      </c>
      <c r="B194" s="17" t="s">
        <v>259</v>
      </c>
      <c r="C194" s="17" t="s">
        <v>260</v>
      </c>
      <c r="D194" s="13" t="s">
        <v>39</v>
      </c>
      <c r="E194" s="18" t="s">
        <v>261</v>
      </c>
      <c r="F194" s="19" t="s">
        <v>83</v>
      </c>
      <c r="G194" s="20">
        <v>21.146999999999998</v>
      </c>
      <c r="H194" s="21">
        <v>0</v>
      </c>
      <c r="I194" s="21">
        <f>ROUND(ROUND(H194,2)*ROUND(G194,3),2)</f>
        <v>0</v>
      </c>
      <c r="J194" s="19" t="s">
        <v>42</v>
      </c>
      <c r="O194">
        <f>(I194*21)/100</f>
        <v>0</v>
      </c>
      <c r="P194" t="s">
        <v>13</v>
      </c>
    </row>
    <row r="195" spans="1:16" x14ac:dyDescent="0.2">
      <c r="A195" s="22" t="s">
        <v>43</v>
      </c>
      <c r="E195" s="23" t="s">
        <v>39</v>
      </c>
    </row>
    <row r="196" spans="1:16" ht="178.5" x14ac:dyDescent="0.2">
      <c r="A196" s="24" t="s">
        <v>44</v>
      </c>
      <c r="E196" s="25" t="s">
        <v>262</v>
      </c>
    </row>
    <row r="197" spans="1:16" ht="267.75" x14ac:dyDescent="0.2">
      <c r="A197" t="s">
        <v>46</v>
      </c>
      <c r="E197" s="23" t="s">
        <v>263</v>
      </c>
    </row>
    <row r="198" spans="1:16" x14ac:dyDescent="0.2">
      <c r="A198" s="13" t="s">
        <v>37</v>
      </c>
      <c r="B198" s="17" t="s">
        <v>264</v>
      </c>
      <c r="C198" s="17" t="s">
        <v>265</v>
      </c>
      <c r="D198" s="13" t="s">
        <v>39</v>
      </c>
      <c r="E198" s="18" t="s">
        <v>266</v>
      </c>
      <c r="F198" s="19" t="s">
        <v>53</v>
      </c>
      <c r="G198" s="20">
        <v>34</v>
      </c>
      <c r="H198" s="21">
        <v>0</v>
      </c>
      <c r="I198" s="21">
        <f>ROUND(ROUND(H198,2)*ROUND(G198,3),2)</f>
        <v>0</v>
      </c>
      <c r="J198" s="19" t="s">
        <v>42</v>
      </c>
      <c r="O198">
        <f>(I198*21)/100</f>
        <v>0</v>
      </c>
      <c r="P198" t="s">
        <v>13</v>
      </c>
    </row>
    <row r="199" spans="1:16" x14ac:dyDescent="0.2">
      <c r="A199" s="22" t="s">
        <v>43</v>
      </c>
      <c r="E199" s="23" t="s">
        <v>39</v>
      </c>
    </row>
    <row r="200" spans="1:16" ht="63.75" x14ac:dyDescent="0.2">
      <c r="A200" s="24" t="s">
        <v>44</v>
      </c>
      <c r="E200" s="25" t="s">
        <v>267</v>
      </c>
    </row>
    <row r="201" spans="1:16" ht="38.25" x14ac:dyDescent="0.2">
      <c r="A201" t="s">
        <v>46</v>
      </c>
      <c r="E201" s="23" t="s">
        <v>268</v>
      </c>
    </row>
    <row r="202" spans="1:16" x14ac:dyDescent="0.2">
      <c r="A202" s="13" t="s">
        <v>37</v>
      </c>
      <c r="B202" s="17" t="s">
        <v>269</v>
      </c>
      <c r="C202" s="17" t="s">
        <v>270</v>
      </c>
      <c r="D202" s="13" t="s">
        <v>39</v>
      </c>
      <c r="E202" s="18" t="s">
        <v>271</v>
      </c>
      <c r="F202" s="19" t="s">
        <v>53</v>
      </c>
      <c r="G202" s="20">
        <v>20.399999999999999</v>
      </c>
      <c r="H202" s="21">
        <v>0</v>
      </c>
      <c r="I202" s="21">
        <f>ROUND(ROUND(H202,2)*ROUND(G202,3),2)</f>
        <v>0</v>
      </c>
      <c r="J202" s="19" t="s">
        <v>42</v>
      </c>
      <c r="O202">
        <f>(I202*21)/100</f>
        <v>0</v>
      </c>
      <c r="P202" t="s">
        <v>13</v>
      </c>
    </row>
    <row r="203" spans="1:16" x14ac:dyDescent="0.2">
      <c r="A203" s="22" t="s">
        <v>43</v>
      </c>
      <c r="E203" s="23" t="s">
        <v>39</v>
      </c>
    </row>
    <row r="204" spans="1:16" ht="76.5" x14ac:dyDescent="0.2">
      <c r="A204" s="24" t="s">
        <v>44</v>
      </c>
      <c r="E204" s="25" t="s">
        <v>272</v>
      </c>
    </row>
    <row r="205" spans="1:16" ht="25.5" x14ac:dyDescent="0.2">
      <c r="A205" t="s">
        <v>46</v>
      </c>
      <c r="E205" s="23" t="s">
        <v>273</v>
      </c>
    </row>
    <row r="206" spans="1:16" x14ac:dyDescent="0.2">
      <c r="A206" s="13" t="s">
        <v>37</v>
      </c>
      <c r="B206" s="17" t="s">
        <v>274</v>
      </c>
      <c r="C206" s="17" t="s">
        <v>275</v>
      </c>
      <c r="D206" s="13" t="s">
        <v>39</v>
      </c>
      <c r="E206" s="18" t="s">
        <v>276</v>
      </c>
      <c r="F206" s="19" t="s">
        <v>53</v>
      </c>
      <c r="G206" s="20">
        <v>5.5</v>
      </c>
      <c r="H206" s="21">
        <v>0</v>
      </c>
      <c r="I206" s="21">
        <f>ROUND(ROUND(H206,2)*ROUND(G206,3),2)</f>
        <v>0</v>
      </c>
      <c r="J206" s="19" t="s">
        <v>42</v>
      </c>
      <c r="O206">
        <f>(I206*21)/100</f>
        <v>0</v>
      </c>
      <c r="P206" t="s">
        <v>13</v>
      </c>
    </row>
    <row r="207" spans="1:16" x14ac:dyDescent="0.2">
      <c r="A207" s="22" t="s">
        <v>43</v>
      </c>
      <c r="E207" s="23" t="s">
        <v>39</v>
      </c>
    </row>
    <row r="208" spans="1:16" ht="51" x14ac:dyDescent="0.2">
      <c r="A208" s="24" t="s">
        <v>44</v>
      </c>
      <c r="E208" s="25" t="s">
        <v>277</v>
      </c>
    </row>
    <row r="209" spans="1:18" ht="76.5" x14ac:dyDescent="0.2">
      <c r="A209" t="s">
        <v>46</v>
      </c>
      <c r="E209" s="23" t="s">
        <v>278</v>
      </c>
    </row>
    <row r="210" spans="1:18" x14ac:dyDescent="0.2">
      <c r="A210" s="13" t="s">
        <v>37</v>
      </c>
      <c r="B210" s="17" t="s">
        <v>153</v>
      </c>
      <c r="C210" s="17" t="s">
        <v>279</v>
      </c>
      <c r="D210" s="13" t="s">
        <v>39</v>
      </c>
      <c r="E210" s="18" t="s">
        <v>280</v>
      </c>
      <c r="F210" s="19" t="s">
        <v>83</v>
      </c>
      <c r="G210" s="20">
        <v>12</v>
      </c>
      <c r="H210" s="21">
        <v>0</v>
      </c>
      <c r="I210" s="21">
        <f>ROUND(ROUND(H210,2)*ROUND(G210,3),2)</f>
        <v>0</v>
      </c>
      <c r="J210" s="19" t="s">
        <v>42</v>
      </c>
      <c r="O210">
        <f>(I210*21)/100</f>
        <v>0</v>
      </c>
      <c r="P210" t="s">
        <v>13</v>
      </c>
    </row>
    <row r="211" spans="1:18" x14ac:dyDescent="0.2">
      <c r="A211" s="22" t="s">
        <v>43</v>
      </c>
      <c r="E211" s="23" t="s">
        <v>39</v>
      </c>
    </row>
    <row r="212" spans="1:18" ht="178.5" x14ac:dyDescent="0.2">
      <c r="A212" s="24" t="s">
        <v>44</v>
      </c>
      <c r="E212" s="25" t="s">
        <v>281</v>
      </c>
    </row>
    <row r="213" spans="1:18" ht="178.5" x14ac:dyDescent="0.2">
      <c r="A213" t="s">
        <v>46</v>
      </c>
      <c r="E213" s="23" t="s">
        <v>282</v>
      </c>
    </row>
    <row r="214" spans="1:18" x14ac:dyDescent="0.2">
      <c r="A214" s="13" t="s">
        <v>37</v>
      </c>
      <c r="B214" s="17" t="s">
        <v>283</v>
      </c>
      <c r="C214" s="17" t="s">
        <v>284</v>
      </c>
      <c r="D214" s="13" t="s">
        <v>39</v>
      </c>
      <c r="E214" s="18" t="s">
        <v>285</v>
      </c>
      <c r="F214" s="19" t="s">
        <v>41</v>
      </c>
      <c r="G214" s="20">
        <v>0.40699999999999997</v>
      </c>
      <c r="H214" s="21">
        <v>0</v>
      </c>
      <c r="I214" s="21">
        <f>ROUND(ROUND(H214,2)*ROUND(G214,3),2)</f>
        <v>0</v>
      </c>
      <c r="J214" s="19" t="s">
        <v>42</v>
      </c>
      <c r="O214">
        <f>(I214*21)/100</f>
        <v>0</v>
      </c>
      <c r="P214" t="s">
        <v>13</v>
      </c>
    </row>
    <row r="215" spans="1:18" x14ac:dyDescent="0.2">
      <c r="A215" s="22" t="s">
        <v>43</v>
      </c>
      <c r="E215" s="23" t="s">
        <v>39</v>
      </c>
    </row>
    <row r="216" spans="1:18" ht="63.75" x14ac:dyDescent="0.2">
      <c r="A216" s="24" t="s">
        <v>44</v>
      </c>
      <c r="E216" s="25" t="s">
        <v>286</v>
      </c>
    </row>
    <row r="217" spans="1:18" ht="114.75" x14ac:dyDescent="0.2">
      <c r="A217" t="s">
        <v>46</v>
      </c>
      <c r="E217" s="23" t="s">
        <v>287</v>
      </c>
    </row>
    <row r="218" spans="1:18" x14ac:dyDescent="0.2">
      <c r="A218" s="13" t="s">
        <v>37</v>
      </c>
      <c r="B218" s="17" t="s">
        <v>288</v>
      </c>
      <c r="C218" s="17" t="s">
        <v>289</v>
      </c>
      <c r="D218" s="13" t="s">
        <v>39</v>
      </c>
      <c r="E218" s="18" t="s">
        <v>290</v>
      </c>
      <c r="F218" s="19" t="s">
        <v>41</v>
      </c>
      <c r="G218" s="20">
        <v>0.30399999999999999</v>
      </c>
      <c r="H218" s="21">
        <v>0</v>
      </c>
      <c r="I218" s="21">
        <f>ROUND(ROUND(H218,2)*ROUND(G218,3),2)</f>
        <v>0</v>
      </c>
      <c r="J218" s="19" t="s">
        <v>42</v>
      </c>
      <c r="O218">
        <f>(I218*21)/100</f>
        <v>0</v>
      </c>
      <c r="P218" t="s">
        <v>13</v>
      </c>
    </row>
    <row r="219" spans="1:18" x14ac:dyDescent="0.2">
      <c r="A219" s="22" t="s">
        <v>43</v>
      </c>
      <c r="E219" s="23" t="s">
        <v>39</v>
      </c>
    </row>
    <row r="220" spans="1:18" ht="63.75" x14ac:dyDescent="0.2">
      <c r="A220" s="24" t="s">
        <v>44</v>
      </c>
      <c r="E220" s="25" t="s">
        <v>291</v>
      </c>
    </row>
    <row r="221" spans="1:18" ht="114.75" x14ac:dyDescent="0.2">
      <c r="A221" t="s">
        <v>46</v>
      </c>
      <c r="E221" s="23" t="s">
        <v>287</v>
      </c>
    </row>
    <row r="222" spans="1:18" ht="12.75" customHeight="1" x14ac:dyDescent="0.2">
      <c r="A222" s="5" t="s">
        <v>35</v>
      </c>
      <c r="B222" s="5"/>
      <c r="C222" s="26" t="s">
        <v>292</v>
      </c>
      <c r="D222" s="5"/>
      <c r="E222" s="15" t="s">
        <v>293</v>
      </c>
      <c r="F222" s="5"/>
      <c r="G222" s="5"/>
      <c r="H222" s="5"/>
      <c r="I222" s="27">
        <f>0+Q222</f>
        <v>0</v>
      </c>
      <c r="J222" s="5"/>
      <c r="O222">
        <f>0+R222</f>
        <v>0</v>
      </c>
      <c r="Q222">
        <f>0+I223+I227+I231+I235+I239+I243</f>
        <v>0</v>
      </c>
      <c r="R222">
        <f>0+O223+O227+O231+O235+O239+O243</f>
        <v>0</v>
      </c>
    </row>
    <row r="223" spans="1:18" ht="38.25" x14ac:dyDescent="0.2">
      <c r="A223" s="13" t="s">
        <v>37</v>
      </c>
      <c r="B223" s="17" t="s">
        <v>294</v>
      </c>
      <c r="C223" s="17" t="s">
        <v>295</v>
      </c>
      <c r="D223" s="13" t="s">
        <v>39</v>
      </c>
      <c r="E223" s="18" t="s">
        <v>296</v>
      </c>
      <c r="F223" s="19" t="s">
        <v>297</v>
      </c>
      <c r="G223" s="20">
        <v>214.238</v>
      </c>
      <c r="H223" s="21">
        <v>0</v>
      </c>
      <c r="I223" s="21">
        <f>ROUND(ROUND(H223,2)*ROUND(G223,3),2)</f>
        <v>0</v>
      </c>
      <c r="J223" s="19" t="s">
        <v>108</v>
      </c>
      <c r="O223">
        <f>(I223*21)/100</f>
        <v>0</v>
      </c>
      <c r="P223" t="s">
        <v>13</v>
      </c>
    </row>
    <row r="224" spans="1:18" x14ac:dyDescent="0.2">
      <c r="A224" s="22" t="s">
        <v>43</v>
      </c>
      <c r="E224" s="23" t="s">
        <v>298</v>
      </c>
    </row>
    <row r="225" spans="1:16" ht="25.5" x14ac:dyDescent="0.2">
      <c r="A225" s="24" t="s">
        <v>44</v>
      </c>
      <c r="E225" s="25" t="s">
        <v>299</v>
      </c>
    </row>
    <row r="226" spans="1:16" ht="127.5" x14ac:dyDescent="0.2">
      <c r="A226" t="s">
        <v>46</v>
      </c>
      <c r="E226" s="23" t="s">
        <v>300</v>
      </c>
    </row>
    <row r="227" spans="1:16" ht="38.25" x14ac:dyDescent="0.2">
      <c r="A227" s="13" t="s">
        <v>37</v>
      </c>
      <c r="B227" s="17" t="s">
        <v>301</v>
      </c>
      <c r="C227" s="17" t="s">
        <v>302</v>
      </c>
      <c r="D227" s="13" t="s">
        <v>39</v>
      </c>
      <c r="E227" s="18" t="s">
        <v>303</v>
      </c>
      <c r="F227" s="19" t="s">
        <v>297</v>
      </c>
      <c r="G227" s="20">
        <v>12.1</v>
      </c>
      <c r="H227" s="21">
        <v>0</v>
      </c>
      <c r="I227" s="21">
        <f>ROUND(ROUND(H227,2)*ROUND(G227,3),2)</f>
        <v>0</v>
      </c>
      <c r="J227" s="19" t="s">
        <v>108</v>
      </c>
      <c r="O227">
        <f>(I227*21)/100</f>
        <v>0</v>
      </c>
      <c r="P227" t="s">
        <v>13</v>
      </c>
    </row>
    <row r="228" spans="1:16" x14ac:dyDescent="0.2">
      <c r="A228" s="22" t="s">
        <v>43</v>
      </c>
      <c r="E228" s="23" t="s">
        <v>298</v>
      </c>
    </row>
    <row r="229" spans="1:16" ht="25.5" x14ac:dyDescent="0.2">
      <c r="A229" s="24" t="s">
        <v>44</v>
      </c>
      <c r="E229" s="25" t="s">
        <v>304</v>
      </c>
    </row>
    <row r="230" spans="1:16" ht="127.5" x14ac:dyDescent="0.2">
      <c r="A230" t="s">
        <v>46</v>
      </c>
      <c r="E230" s="23" t="s">
        <v>300</v>
      </c>
    </row>
    <row r="231" spans="1:16" ht="38.25" x14ac:dyDescent="0.2">
      <c r="A231" s="13" t="s">
        <v>37</v>
      </c>
      <c r="B231" s="17" t="s">
        <v>305</v>
      </c>
      <c r="C231" s="17" t="s">
        <v>306</v>
      </c>
      <c r="D231" s="13" t="s">
        <v>39</v>
      </c>
      <c r="E231" s="18" t="s">
        <v>307</v>
      </c>
      <c r="F231" s="19" t="s">
        <v>297</v>
      </c>
      <c r="G231" s="20">
        <v>7.8949999999999996</v>
      </c>
      <c r="H231" s="21">
        <v>0</v>
      </c>
      <c r="I231" s="21">
        <f>ROUND(ROUND(H231,2)*ROUND(G231,3),2)</f>
        <v>0</v>
      </c>
      <c r="J231" s="19" t="s">
        <v>108</v>
      </c>
      <c r="O231">
        <f>(I231*21)/100</f>
        <v>0</v>
      </c>
      <c r="P231" t="s">
        <v>13</v>
      </c>
    </row>
    <row r="232" spans="1:16" x14ac:dyDescent="0.2">
      <c r="A232" s="22" t="s">
        <v>43</v>
      </c>
      <c r="E232" s="23" t="s">
        <v>298</v>
      </c>
    </row>
    <row r="233" spans="1:16" ht="76.5" x14ac:dyDescent="0.2">
      <c r="A233" s="24" t="s">
        <v>44</v>
      </c>
      <c r="E233" s="25" t="s">
        <v>308</v>
      </c>
    </row>
    <row r="234" spans="1:16" ht="127.5" x14ac:dyDescent="0.2">
      <c r="A234" t="s">
        <v>46</v>
      </c>
      <c r="E234" s="23" t="s">
        <v>300</v>
      </c>
    </row>
    <row r="235" spans="1:16" ht="38.25" x14ac:dyDescent="0.2">
      <c r="A235" s="13" t="s">
        <v>37</v>
      </c>
      <c r="B235" s="17" t="s">
        <v>309</v>
      </c>
      <c r="C235" s="17" t="s">
        <v>310</v>
      </c>
      <c r="D235" s="13" t="s">
        <v>39</v>
      </c>
      <c r="E235" s="18" t="s">
        <v>311</v>
      </c>
      <c r="F235" s="19" t="s">
        <v>297</v>
      </c>
      <c r="G235" s="20">
        <v>1.92</v>
      </c>
      <c r="H235" s="21">
        <v>0</v>
      </c>
      <c r="I235" s="21">
        <f>ROUND(ROUND(H235,2)*ROUND(G235,3),2)</f>
        <v>0</v>
      </c>
      <c r="J235" s="19" t="s">
        <v>108</v>
      </c>
      <c r="O235">
        <f>(I235*21)/100</f>
        <v>0</v>
      </c>
      <c r="P235" t="s">
        <v>13</v>
      </c>
    </row>
    <row r="236" spans="1:16" x14ac:dyDescent="0.2">
      <c r="A236" s="22" t="s">
        <v>43</v>
      </c>
      <c r="E236" s="23" t="s">
        <v>298</v>
      </c>
    </row>
    <row r="237" spans="1:16" ht="51" x14ac:dyDescent="0.2">
      <c r="A237" s="24" t="s">
        <v>44</v>
      </c>
      <c r="E237" s="25" t="s">
        <v>312</v>
      </c>
    </row>
    <row r="238" spans="1:16" ht="127.5" x14ac:dyDescent="0.2">
      <c r="A238" t="s">
        <v>46</v>
      </c>
      <c r="E238" s="23" t="s">
        <v>300</v>
      </c>
    </row>
    <row r="239" spans="1:16" ht="25.5" x14ac:dyDescent="0.2">
      <c r="A239" s="13" t="s">
        <v>37</v>
      </c>
      <c r="B239" s="17" t="s">
        <v>313</v>
      </c>
      <c r="C239" s="17" t="s">
        <v>314</v>
      </c>
      <c r="D239" s="13" t="s">
        <v>39</v>
      </c>
      <c r="E239" s="18" t="s">
        <v>315</v>
      </c>
      <c r="F239" s="19" t="s">
        <v>297</v>
      </c>
      <c r="G239" s="20">
        <v>78.31</v>
      </c>
      <c r="H239" s="21">
        <v>0</v>
      </c>
      <c r="I239" s="21">
        <f>ROUND(ROUND(H239,2)*ROUND(G239,3),2)</f>
        <v>0</v>
      </c>
      <c r="J239" s="19" t="s">
        <v>108</v>
      </c>
      <c r="O239">
        <f>(I239*21)/100</f>
        <v>0</v>
      </c>
      <c r="P239" t="s">
        <v>13</v>
      </c>
    </row>
    <row r="240" spans="1:16" x14ac:dyDescent="0.2">
      <c r="A240" s="22" t="s">
        <v>43</v>
      </c>
      <c r="E240" s="23" t="s">
        <v>298</v>
      </c>
    </row>
    <row r="241" spans="1:16" ht="25.5" x14ac:dyDescent="0.2">
      <c r="A241" s="24" t="s">
        <v>44</v>
      </c>
      <c r="E241" s="25" t="s">
        <v>316</v>
      </c>
    </row>
    <row r="242" spans="1:16" ht="127.5" x14ac:dyDescent="0.2">
      <c r="A242" t="s">
        <v>46</v>
      </c>
      <c r="E242" s="23" t="s">
        <v>300</v>
      </c>
    </row>
    <row r="243" spans="1:16" ht="25.5" x14ac:dyDescent="0.2">
      <c r="A243" s="13" t="s">
        <v>37</v>
      </c>
      <c r="B243" s="17" t="s">
        <v>317</v>
      </c>
      <c r="C243" s="17" t="s">
        <v>318</v>
      </c>
      <c r="D243" s="13" t="s">
        <v>39</v>
      </c>
      <c r="E243" s="18" t="s">
        <v>319</v>
      </c>
      <c r="F243" s="19" t="s">
        <v>297</v>
      </c>
      <c r="G243" s="20">
        <v>12.1</v>
      </c>
      <c r="H243" s="21">
        <v>0</v>
      </c>
      <c r="I243" s="21">
        <f>ROUND(ROUND(H243,2)*ROUND(G243,3),2)</f>
        <v>0</v>
      </c>
      <c r="J243" s="19" t="s">
        <v>108</v>
      </c>
      <c r="O243">
        <f>(I243*21)/100</f>
        <v>0</v>
      </c>
      <c r="P243" t="s">
        <v>13</v>
      </c>
    </row>
    <row r="244" spans="1:16" x14ac:dyDescent="0.2">
      <c r="A244" s="22" t="s">
        <v>43</v>
      </c>
      <c r="E244" s="23" t="s">
        <v>298</v>
      </c>
    </row>
    <row r="245" spans="1:16" ht="25.5" x14ac:dyDescent="0.2">
      <c r="A245" s="24" t="s">
        <v>44</v>
      </c>
      <c r="E245" s="25" t="s">
        <v>320</v>
      </c>
    </row>
    <row r="246" spans="1:16" ht="127.5" x14ac:dyDescent="0.2">
      <c r="A246" t="s">
        <v>46</v>
      </c>
      <c r="E246" s="23" t="s">
        <v>300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01-13-02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Srovnal Otakar, Ing.</dc:creator>
  <cp:keywords/>
  <dc:description/>
  <cp:lastModifiedBy>Srovnal Otakar, Ing.</cp:lastModifiedBy>
  <cp:lastPrinted>2023-02-08T13:25:41Z</cp:lastPrinted>
  <dcterms:created xsi:type="dcterms:W3CDTF">2023-06-06T11:06:33Z</dcterms:created>
  <dcterms:modified xsi:type="dcterms:W3CDTF">2023-06-06T11:08:16Z</dcterms:modified>
  <cp:category/>
  <cp:contentStatus/>
</cp:coreProperties>
</file>